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Community Development/"/>
    </mc:Choice>
  </mc:AlternateContent>
  <bookViews>
    <workbookView xWindow="0" yWindow="0" windowWidth="28800" windowHeight="11985" tabRatio="601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Expenses!$A$2:$BK$182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W8" i="5" l="1"/>
  <c r="R8" i="5"/>
  <c r="AK89" i="4" l="1"/>
  <c r="AO28" i="5" l="1"/>
  <c r="AK45" i="3" l="1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3" i="3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3" i="4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3" i="3"/>
  <c r="AO11" i="5" l="1"/>
  <c r="AK148" i="4" l="1"/>
  <c r="AK183" i="4" l="1"/>
  <c r="AN18" i="5"/>
  <c r="AN22" i="5"/>
  <c r="AM17" i="5"/>
  <c r="AO17" i="5"/>
  <c r="AP17" i="5"/>
  <c r="AQ17" i="5"/>
  <c r="AR17" i="5"/>
  <c r="AS17" i="5"/>
  <c r="AT17" i="5"/>
  <c r="AO18" i="5"/>
  <c r="AP18" i="5"/>
  <c r="AQ18" i="5"/>
  <c r="AR18" i="5"/>
  <c r="AS18" i="5"/>
  <c r="AT18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O21" i="5"/>
  <c r="AP21" i="5"/>
  <c r="AQ21" i="5"/>
  <c r="AR21" i="5"/>
  <c r="AS21" i="5"/>
  <c r="AT21" i="5"/>
  <c r="AO22" i="5"/>
  <c r="AP22" i="5"/>
  <c r="AQ22" i="5"/>
  <c r="AR22" i="5"/>
  <c r="AS22" i="5"/>
  <c r="AT22" i="5"/>
  <c r="AM20" i="5"/>
  <c r="AM22" i="5"/>
  <c r="AM28" i="5"/>
  <c r="AN26" i="5"/>
  <c r="AO26" i="5"/>
  <c r="AO29" i="5" s="1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M26" i="5"/>
  <c r="AN11" i="5"/>
  <c r="AP11" i="5"/>
  <c r="AQ11" i="5"/>
  <c r="AR11" i="5"/>
  <c r="AS11" i="5"/>
  <c r="AT11" i="5"/>
  <c r="AN12" i="5"/>
  <c r="AO12" i="5"/>
  <c r="AO14" i="5" s="1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I45" i="3"/>
  <c r="AG18" i="5"/>
  <c r="AG19" i="5"/>
  <c r="AG21" i="5"/>
  <c r="AC17" i="5"/>
  <c r="AC18" i="5"/>
  <c r="AC19" i="5"/>
  <c r="AC21" i="5"/>
  <c r="AB17" i="5"/>
  <c r="AB18" i="5"/>
  <c r="AB19" i="5"/>
  <c r="AB21" i="5"/>
  <c r="AG13" i="5"/>
  <c r="AG11" i="5"/>
  <c r="AA45" i="3"/>
  <c r="AC12" i="5"/>
  <c r="AC11" i="5"/>
  <c r="AB13" i="5"/>
  <c r="AB11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B26" i="5"/>
  <c r="AC28" i="5"/>
  <c r="AD28" i="5"/>
  <c r="AE28" i="5"/>
  <c r="AF28" i="5"/>
  <c r="AG28" i="5"/>
  <c r="AH28" i="5"/>
  <c r="AB28" i="5"/>
  <c r="AD17" i="5"/>
  <c r="AE17" i="5"/>
  <c r="AF17" i="5"/>
  <c r="AG17" i="5"/>
  <c r="AH17" i="5"/>
  <c r="AD18" i="5"/>
  <c r="AE18" i="5"/>
  <c r="AF18" i="5"/>
  <c r="AH18" i="5"/>
  <c r="AD19" i="5"/>
  <c r="AE19" i="5"/>
  <c r="AF19" i="5"/>
  <c r="AH19" i="5"/>
  <c r="AC20" i="5"/>
  <c r="AD20" i="5"/>
  <c r="AE20" i="5"/>
  <c r="AF20" i="5"/>
  <c r="AG20" i="5"/>
  <c r="AH20" i="5"/>
  <c r="AD21" i="5"/>
  <c r="AE21" i="5"/>
  <c r="AF21" i="5"/>
  <c r="AH21" i="5"/>
  <c r="AC22" i="5"/>
  <c r="AD22" i="5"/>
  <c r="AE22" i="5"/>
  <c r="AF22" i="5"/>
  <c r="AG22" i="5"/>
  <c r="AH22" i="5"/>
  <c r="AB20" i="5"/>
  <c r="AB22" i="5"/>
  <c r="AD11" i="5"/>
  <c r="AE11" i="5"/>
  <c r="AF11" i="5"/>
  <c r="AH11" i="5"/>
  <c r="AD12" i="5"/>
  <c r="AE12" i="5"/>
  <c r="AF12" i="5"/>
  <c r="AG12" i="5"/>
  <c r="AH12" i="5"/>
  <c r="AD13" i="5"/>
  <c r="AE13" i="5"/>
  <c r="AF13" i="5"/>
  <c r="AH13" i="5"/>
  <c r="AB12" i="5"/>
  <c r="V12" i="5"/>
  <c r="V11" i="5"/>
  <c r="R45" i="3"/>
  <c r="S45" i="3"/>
  <c r="T45" i="3"/>
  <c r="U45" i="3"/>
  <c r="W45" i="3"/>
  <c r="R12" i="5"/>
  <c r="R11" i="5"/>
  <c r="R13" i="5"/>
  <c r="Q45" i="3"/>
  <c r="Q12" i="5"/>
  <c r="Q11" i="5"/>
  <c r="R28" i="5"/>
  <c r="S28" i="5"/>
  <c r="T28" i="5"/>
  <c r="U28" i="5"/>
  <c r="V28" i="5"/>
  <c r="W28" i="5"/>
  <c r="Q28" i="5"/>
  <c r="R26" i="5"/>
  <c r="S26" i="5"/>
  <c r="T26" i="5"/>
  <c r="U26" i="5"/>
  <c r="V26" i="5"/>
  <c r="W26" i="5"/>
  <c r="R27" i="5"/>
  <c r="S27" i="5"/>
  <c r="T27" i="5"/>
  <c r="U27" i="5"/>
  <c r="V27" i="5"/>
  <c r="W27" i="5"/>
  <c r="Q27" i="5"/>
  <c r="Q26" i="5"/>
  <c r="S11" i="5"/>
  <c r="T11" i="5"/>
  <c r="U11" i="5"/>
  <c r="W11" i="5"/>
  <c r="S12" i="5"/>
  <c r="T12" i="5"/>
  <c r="U12" i="5"/>
  <c r="W12" i="5"/>
  <c r="S13" i="5"/>
  <c r="T13" i="5"/>
  <c r="U13" i="5"/>
  <c r="V13" i="5"/>
  <c r="W13" i="5"/>
  <c r="Q13" i="5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Q18" i="5"/>
  <c r="Q19" i="5"/>
  <c r="Q20" i="5"/>
  <c r="Q21" i="5"/>
  <c r="Q22" i="5"/>
  <c r="Q17" i="5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3" i="4"/>
  <c r="X4" i="4"/>
  <c r="X5" i="4"/>
  <c r="X6" i="4"/>
  <c r="X7" i="4"/>
  <c r="X8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F17" i="5"/>
  <c r="H183" i="4"/>
  <c r="F129" i="4"/>
  <c r="F71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F179" i="4"/>
  <c r="F5" i="4"/>
  <c r="F121" i="4"/>
  <c r="F6" i="4"/>
  <c r="F7" i="4"/>
  <c r="F8" i="4"/>
  <c r="G26" i="5"/>
  <c r="H26" i="5"/>
  <c r="I26" i="5"/>
  <c r="J26" i="5"/>
  <c r="K26" i="5"/>
  <c r="L26" i="5"/>
  <c r="G27" i="5"/>
  <c r="H27" i="5"/>
  <c r="I27" i="5"/>
  <c r="J27" i="5"/>
  <c r="K27" i="5"/>
  <c r="L27" i="5"/>
  <c r="G28" i="5"/>
  <c r="H28" i="5"/>
  <c r="I28" i="5"/>
  <c r="J28" i="5"/>
  <c r="K28" i="5"/>
  <c r="L28" i="5"/>
  <c r="F27" i="5"/>
  <c r="F28" i="5"/>
  <c r="F26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AM21" i="5" l="1"/>
  <c r="AO23" i="5"/>
  <c r="AM19" i="5"/>
  <c r="AM18" i="5"/>
  <c r="AN21" i="5"/>
  <c r="AN19" i="5"/>
  <c r="AN17" i="5"/>
  <c r="AC13" i="5"/>
  <c r="V45" i="3"/>
  <c r="E3" i="4"/>
  <c r="C3" i="4"/>
  <c r="E16" i="3"/>
  <c r="E28" i="3"/>
  <c r="E29" i="3"/>
  <c r="E30" i="3"/>
  <c r="E31" i="3"/>
  <c r="E32" i="3"/>
  <c r="E33" i="3"/>
  <c r="E42" i="3"/>
  <c r="E34" i="3"/>
  <c r="E17" i="3"/>
  <c r="E18" i="3"/>
  <c r="E19" i="3"/>
  <c r="E20" i="3"/>
  <c r="E21" i="3"/>
  <c r="E35" i="3"/>
  <c r="E36" i="3"/>
  <c r="E5" i="3"/>
  <c r="E22" i="3"/>
  <c r="E43" i="3"/>
  <c r="E6" i="3"/>
  <c r="E7" i="3"/>
  <c r="E8" i="3"/>
  <c r="E23" i="3"/>
  <c r="E37" i="3"/>
  <c r="E9" i="3"/>
  <c r="E24" i="3"/>
  <c r="E38" i="3"/>
  <c r="E44" i="3"/>
  <c r="E10" i="3"/>
  <c r="E11" i="3"/>
  <c r="E39" i="3"/>
  <c r="E40" i="3"/>
  <c r="E41" i="3"/>
  <c r="E12" i="3"/>
  <c r="E4" i="3"/>
  <c r="E13" i="3"/>
  <c r="E14" i="3"/>
  <c r="E15" i="3"/>
  <c r="E25" i="3"/>
  <c r="E26" i="3"/>
  <c r="E27" i="3"/>
  <c r="E3" i="3"/>
  <c r="D16" i="3"/>
  <c r="D28" i="3"/>
  <c r="D29" i="3"/>
  <c r="D30" i="3"/>
  <c r="D31" i="3"/>
  <c r="D32" i="3"/>
  <c r="D33" i="3"/>
  <c r="D42" i="3"/>
  <c r="D34" i="3"/>
  <c r="D17" i="3"/>
  <c r="D18" i="3"/>
  <c r="D19" i="3"/>
  <c r="D20" i="3"/>
  <c r="D21" i="3"/>
  <c r="D35" i="3"/>
  <c r="D36" i="3"/>
  <c r="D5" i="3"/>
  <c r="D22" i="3"/>
  <c r="D43" i="3"/>
  <c r="D6" i="3"/>
  <c r="D7" i="3"/>
  <c r="D8" i="3"/>
  <c r="D23" i="3"/>
  <c r="D37" i="3"/>
  <c r="D9" i="3"/>
  <c r="D24" i="3"/>
  <c r="D38" i="3"/>
  <c r="D44" i="3"/>
  <c r="D10" i="3"/>
  <c r="D11" i="3"/>
  <c r="D39" i="3"/>
  <c r="D40" i="3"/>
  <c r="D41" i="3"/>
  <c r="D12" i="3"/>
  <c r="D4" i="3"/>
  <c r="D13" i="3"/>
  <c r="D14" i="3"/>
  <c r="D15" i="3"/>
  <c r="D25" i="3"/>
  <c r="D26" i="3"/>
  <c r="D27" i="3"/>
  <c r="D3" i="3"/>
  <c r="C3" i="3"/>
  <c r="C16" i="3"/>
  <c r="C28" i="3"/>
  <c r="C29" i="3"/>
  <c r="C30" i="3"/>
  <c r="C31" i="3"/>
  <c r="C32" i="3"/>
  <c r="C33" i="3"/>
  <c r="C42" i="3"/>
  <c r="C34" i="3"/>
  <c r="C17" i="3"/>
  <c r="C18" i="3"/>
  <c r="C19" i="3"/>
  <c r="C20" i="3"/>
  <c r="C21" i="3"/>
  <c r="C35" i="3"/>
  <c r="C36" i="3"/>
  <c r="C5" i="3"/>
  <c r="C22" i="3"/>
  <c r="C43" i="3"/>
  <c r="C6" i="3"/>
  <c r="C7" i="3"/>
  <c r="C8" i="3"/>
  <c r="C23" i="3"/>
  <c r="C37" i="3"/>
  <c r="C9" i="3"/>
  <c r="C24" i="3"/>
  <c r="C38" i="3"/>
  <c r="C44" i="3"/>
  <c r="C10" i="3"/>
  <c r="C11" i="3"/>
  <c r="C39" i="3"/>
  <c r="C40" i="3"/>
  <c r="C41" i="3"/>
  <c r="C12" i="3"/>
  <c r="C4" i="3"/>
  <c r="C13" i="3"/>
  <c r="C14" i="3"/>
  <c r="C15" i="3"/>
  <c r="C25" i="3"/>
  <c r="C26" i="3"/>
  <c r="C27" i="3"/>
  <c r="F3" i="3"/>
  <c r="AO31" i="5" l="1"/>
  <c r="AB45" i="3"/>
  <c r="AC45" i="3"/>
  <c r="AD45" i="3"/>
  <c r="AE45" i="3"/>
  <c r="AF45" i="3"/>
  <c r="AJ45" i="3"/>
  <c r="AL45" i="3"/>
  <c r="AM45" i="3"/>
  <c r="AN45" i="3"/>
  <c r="AO45" i="3"/>
  <c r="AG39" i="3"/>
  <c r="AG40" i="3"/>
  <c r="AG41" i="3"/>
  <c r="AG12" i="3"/>
  <c r="AG4" i="3"/>
  <c r="AG13" i="3"/>
  <c r="AG14" i="3"/>
  <c r="AG15" i="3"/>
  <c r="AG25" i="3"/>
  <c r="AG26" i="3"/>
  <c r="AG27" i="3"/>
  <c r="AG16" i="3"/>
  <c r="AG28" i="3"/>
  <c r="AG29" i="3"/>
  <c r="AG30" i="3"/>
  <c r="AG31" i="3"/>
  <c r="AG32" i="3"/>
  <c r="AG33" i="3"/>
  <c r="AG42" i="3"/>
  <c r="AG34" i="3"/>
  <c r="AG17" i="3"/>
  <c r="AG18" i="3"/>
  <c r="AG19" i="3"/>
  <c r="AG20" i="3"/>
  <c r="AG21" i="3"/>
  <c r="AG35" i="3"/>
  <c r="AG36" i="3"/>
  <c r="AG5" i="3"/>
  <c r="AG22" i="3"/>
  <c r="AG43" i="3"/>
  <c r="AG6" i="3"/>
  <c r="AG7" i="3"/>
  <c r="AG8" i="3"/>
  <c r="AG23" i="3"/>
  <c r="AG37" i="3"/>
  <c r="AG9" i="3"/>
  <c r="AG24" i="3"/>
  <c r="AG38" i="3"/>
  <c r="AG44" i="3"/>
  <c r="AG10" i="3"/>
  <c r="AG11" i="3"/>
  <c r="AG3" i="3"/>
  <c r="X39" i="3"/>
  <c r="X40" i="3"/>
  <c r="X41" i="3"/>
  <c r="X12" i="3"/>
  <c r="X4" i="3"/>
  <c r="X13" i="3"/>
  <c r="X14" i="3"/>
  <c r="X15" i="3"/>
  <c r="X25" i="3"/>
  <c r="X26" i="3"/>
  <c r="X27" i="3"/>
  <c r="X16" i="3"/>
  <c r="X28" i="3"/>
  <c r="X29" i="3"/>
  <c r="X30" i="3"/>
  <c r="X31" i="3"/>
  <c r="X32" i="3"/>
  <c r="X33" i="3"/>
  <c r="X42" i="3"/>
  <c r="X34" i="3"/>
  <c r="X17" i="3"/>
  <c r="X18" i="3"/>
  <c r="X19" i="3"/>
  <c r="X20" i="3"/>
  <c r="X21" i="3"/>
  <c r="X35" i="3"/>
  <c r="X36" i="3"/>
  <c r="X5" i="3"/>
  <c r="X22" i="3"/>
  <c r="X43" i="3"/>
  <c r="X6" i="3"/>
  <c r="X7" i="3"/>
  <c r="X8" i="3"/>
  <c r="X23" i="3"/>
  <c r="X37" i="3"/>
  <c r="X9" i="3"/>
  <c r="X24" i="3"/>
  <c r="X38" i="3"/>
  <c r="X44" i="3"/>
  <c r="X10" i="3"/>
  <c r="X11" i="3"/>
  <c r="X3" i="3"/>
  <c r="O44" i="3"/>
  <c r="O10" i="3"/>
  <c r="O11" i="3"/>
  <c r="O39" i="3"/>
  <c r="O40" i="3"/>
  <c r="O41" i="3"/>
  <c r="O12" i="3"/>
  <c r="O4" i="3"/>
  <c r="O13" i="3"/>
  <c r="O14" i="3"/>
  <c r="O15" i="3"/>
  <c r="O25" i="3"/>
  <c r="O26" i="3"/>
  <c r="O27" i="3"/>
  <c r="O16" i="3"/>
  <c r="O28" i="3"/>
  <c r="O29" i="3"/>
  <c r="O30" i="3"/>
  <c r="O31" i="3"/>
  <c r="O32" i="3"/>
  <c r="O33" i="3"/>
  <c r="O42" i="3"/>
  <c r="O34" i="3"/>
  <c r="O17" i="3"/>
  <c r="O18" i="3"/>
  <c r="O19" i="3"/>
  <c r="O20" i="3"/>
  <c r="O21" i="3"/>
  <c r="O35" i="3"/>
  <c r="O36" i="3"/>
  <c r="O5" i="3"/>
  <c r="O22" i="3"/>
  <c r="O43" i="3"/>
  <c r="O6" i="3"/>
  <c r="O7" i="3"/>
  <c r="O8" i="3"/>
  <c r="O23" i="3"/>
  <c r="O37" i="3"/>
  <c r="O9" i="3"/>
  <c r="O24" i="3"/>
  <c r="O38" i="3"/>
  <c r="O3" i="3"/>
  <c r="I45" i="3"/>
  <c r="J45" i="3"/>
  <c r="K45" i="3"/>
  <c r="L45" i="3"/>
  <c r="M45" i="3"/>
  <c r="N45" i="3"/>
  <c r="H45" i="3"/>
  <c r="F16" i="3"/>
  <c r="F28" i="3"/>
  <c r="F29" i="3"/>
  <c r="F30" i="3"/>
  <c r="F31" i="3"/>
  <c r="F32" i="3"/>
  <c r="F33" i="3"/>
  <c r="F42" i="3"/>
  <c r="F17" i="3"/>
  <c r="F18" i="3"/>
  <c r="F19" i="3"/>
  <c r="F20" i="3"/>
  <c r="F21" i="3"/>
  <c r="F35" i="3"/>
  <c r="F36" i="3"/>
  <c r="F5" i="3"/>
  <c r="F22" i="3"/>
  <c r="F43" i="3"/>
  <c r="F6" i="3"/>
  <c r="F7" i="3"/>
  <c r="F8" i="3"/>
  <c r="F23" i="3"/>
  <c r="F37" i="3"/>
  <c r="F9" i="3"/>
  <c r="F24" i="3"/>
  <c r="F38" i="3"/>
  <c r="F44" i="3"/>
  <c r="F10" i="3"/>
  <c r="F11" i="3"/>
  <c r="X45" i="3" l="1"/>
  <c r="AG45" i="3"/>
  <c r="O45" i="3"/>
  <c r="F27" i="3"/>
  <c r="Z45" i="3" l="1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G164" i="4"/>
  <c r="AB183" i="4"/>
  <c r="AC183" i="4"/>
  <c r="AD183" i="4"/>
  <c r="S183" i="4"/>
  <c r="T183" i="4"/>
  <c r="U183" i="4"/>
  <c r="V183" i="4"/>
  <c r="Q183" i="4"/>
  <c r="F12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83" i="4" l="1"/>
  <c r="I183" i="4"/>
  <c r="AN28" i="5"/>
  <c r="AN29" i="5" s="1"/>
  <c r="AP28" i="5"/>
  <c r="AP29" i="5" s="1"/>
  <c r="AQ28" i="5"/>
  <c r="AR28" i="5"/>
  <c r="AS28" i="5"/>
  <c r="AT28" i="5"/>
  <c r="AQ11" i="4"/>
  <c r="AQ63" i="4"/>
  <c r="AQ122" i="4"/>
  <c r="AQ64" i="4"/>
  <c r="AQ123" i="4"/>
  <c r="AQ13" i="4"/>
  <c r="AQ65" i="4"/>
  <c r="AQ124" i="4"/>
  <c r="AQ14" i="4"/>
  <c r="AQ66" i="4"/>
  <c r="AQ125" i="4"/>
  <c r="AQ67" i="4"/>
  <c r="AQ15" i="4"/>
  <c r="AQ68" i="4"/>
  <c r="AQ126" i="4"/>
  <c r="AQ16" i="4"/>
  <c r="AQ69" i="4"/>
  <c r="AQ127" i="4"/>
  <c r="AQ17" i="4"/>
  <c r="AQ70" i="4"/>
  <c r="AQ128" i="4"/>
  <c r="AQ71" i="4"/>
  <c r="AQ129" i="4"/>
  <c r="AQ18" i="4"/>
  <c r="AQ72" i="4"/>
  <c r="AQ130" i="4"/>
  <c r="AQ19" i="4"/>
  <c r="AQ73" i="4"/>
  <c r="AQ131" i="4"/>
  <c r="AQ20" i="4"/>
  <c r="AQ74" i="4"/>
  <c r="AQ132" i="4"/>
  <c r="AQ9" i="4"/>
  <c r="AQ21" i="4"/>
  <c r="AQ75" i="4"/>
  <c r="AQ133" i="4"/>
  <c r="AQ180" i="4"/>
  <c r="AQ22" i="4"/>
  <c r="AQ76" i="4"/>
  <c r="AQ134" i="4"/>
  <c r="AQ23" i="4"/>
  <c r="AQ77" i="4"/>
  <c r="AQ135" i="4"/>
  <c r="AQ24" i="4"/>
  <c r="AQ78" i="4"/>
  <c r="AQ136" i="4"/>
  <c r="AQ25" i="4"/>
  <c r="AQ79" i="4"/>
  <c r="AQ137" i="4"/>
  <c r="AQ26" i="4"/>
  <c r="AQ80" i="4"/>
  <c r="AQ138" i="4"/>
  <c r="AQ27" i="4"/>
  <c r="AQ81" i="4"/>
  <c r="AQ139" i="4"/>
  <c r="AQ28" i="4"/>
  <c r="AQ82" i="4"/>
  <c r="AQ140" i="4"/>
  <c r="AQ29" i="4"/>
  <c r="AQ83" i="4"/>
  <c r="AQ141" i="4"/>
  <c r="AQ30" i="4"/>
  <c r="AQ84" i="4"/>
  <c r="AQ142" i="4"/>
  <c r="AQ31" i="4"/>
  <c r="AQ143" i="4"/>
  <c r="AQ32" i="4"/>
  <c r="AQ85" i="4"/>
  <c r="AQ144" i="4"/>
  <c r="AQ33" i="4"/>
  <c r="AQ86" i="4"/>
  <c r="AQ145" i="4"/>
  <c r="AQ34" i="4"/>
  <c r="AQ87" i="4"/>
  <c r="AQ146" i="4"/>
  <c r="AQ35" i="4"/>
  <c r="AQ36" i="4"/>
  <c r="AQ88" i="4"/>
  <c r="AQ147" i="4"/>
  <c r="AQ10" i="4"/>
  <c r="AQ37" i="4"/>
  <c r="AQ89" i="4"/>
  <c r="AQ148" i="4"/>
  <c r="AQ149" i="4"/>
  <c r="AQ38" i="4"/>
  <c r="AQ150" i="4"/>
  <c r="AQ90" i="4"/>
  <c r="AQ151" i="4"/>
  <c r="AQ39" i="4"/>
  <c r="AQ91" i="4"/>
  <c r="AQ152" i="4"/>
  <c r="AQ40" i="4"/>
  <c r="AQ92" i="4"/>
  <c r="AQ153" i="4"/>
  <c r="AQ93" i="4"/>
  <c r="AQ41" i="4"/>
  <c r="AQ94" i="4"/>
  <c r="AQ154" i="4"/>
  <c r="AQ42" i="4"/>
  <c r="AQ95" i="4"/>
  <c r="AQ155" i="4"/>
  <c r="AQ43" i="4"/>
  <c r="AQ96" i="4"/>
  <c r="AQ156" i="4"/>
  <c r="AQ44" i="4"/>
  <c r="AQ97" i="4"/>
  <c r="AQ157" i="4"/>
  <c r="AQ45" i="4"/>
  <c r="AQ98" i="4"/>
  <c r="AQ158" i="4"/>
  <c r="AQ46" i="4"/>
  <c r="AQ99" i="4"/>
  <c r="AQ159" i="4"/>
  <c r="AQ47" i="4"/>
  <c r="AQ100" i="4"/>
  <c r="AQ160" i="4"/>
  <c r="AQ48" i="4"/>
  <c r="AQ101" i="4"/>
  <c r="AQ161" i="4"/>
  <c r="AQ162" i="4"/>
  <c r="AQ49" i="4"/>
  <c r="AQ102" i="4"/>
  <c r="AQ163" i="4"/>
  <c r="AQ103" i="4"/>
  <c r="AQ50" i="4"/>
  <c r="AQ104" i="4"/>
  <c r="AQ164" i="4"/>
  <c r="AQ51" i="4"/>
  <c r="AQ105" i="4"/>
  <c r="AQ165" i="4"/>
  <c r="AQ106" i="4"/>
  <c r="AQ52" i="4"/>
  <c r="AQ107" i="4"/>
  <c r="AQ166" i="4"/>
  <c r="AQ108" i="4"/>
  <c r="AQ167" i="4"/>
  <c r="AQ181" i="4"/>
  <c r="AQ168" i="4"/>
  <c r="AQ53" i="4"/>
  <c r="AQ109" i="4"/>
  <c r="AQ169" i="4"/>
  <c r="AQ54" i="4"/>
  <c r="AQ110" i="4"/>
  <c r="AQ170" i="4"/>
  <c r="AQ55" i="4"/>
  <c r="AQ111" i="4"/>
  <c r="AQ171" i="4"/>
  <c r="AQ56" i="4"/>
  <c r="AQ112" i="4"/>
  <c r="AQ172" i="4"/>
  <c r="AQ57" i="4"/>
  <c r="AQ113" i="4"/>
  <c r="AQ173" i="4"/>
  <c r="AQ58" i="4"/>
  <c r="AQ59" i="4"/>
  <c r="AQ114" i="4"/>
  <c r="AQ174" i="4"/>
  <c r="AQ115" i="4"/>
  <c r="AQ116" i="4"/>
  <c r="AQ60" i="4"/>
  <c r="AQ117" i="4"/>
  <c r="AQ175" i="4"/>
  <c r="AQ118" i="4"/>
  <c r="AQ176" i="4"/>
  <c r="AQ61" i="4"/>
  <c r="AQ119" i="4"/>
  <c r="AQ177" i="4"/>
  <c r="AQ62" i="4"/>
  <c r="AQ120" i="4"/>
  <c r="AQ178" i="4"/>
  <c r="AQ3" i="4"/>
  <c r="AQ4" i="4"/>
  <c r="AQ182" i="4"/>
  <c r="AY183" i="4"/>
  <c r="AX183" i="4"/>
  <c r="AW183" i="4"/>
  <c r="AV183" i="4"/>
  <c r="AU183" i="4"/>
  <c r="AT183" i="4"/>
  <c r="AS183" i="4"/>
  <c r="AZ177" i="4"/>
  <c r="AZ119" i="4"/>
  <c r="AZ61" i="4"/>
  <c r="AZ176" i="4"/>
  <c r="AZ118" i="4"/>
  <c r="AZ175" i="4"/>
  <c r="AZ117" i="4"/>
  <c r="AZ60" i="4"/>
  <c r="AZ116" i="4"/>
  <c r="AZ115" i="4"/>
  <c r="AZ174" i="4"/>
  <c r="AZ114" i="4"/>
  <c r="AZ59" i="4"/>
  <c r="AZ58" i="4"/>
  <c r="AZ173" i="4"/>
  <c r="AZ113" i="4"/>
  <c r="AZ57" i="4"/>
  <c r="AZ172" i="4"/>
  <c r="AZ112" i="4"/>
  <c r="AZ56" i="4"/>
  <c r="AZ171" i="4"/>
  <c r="AZ111" i="4"/>
  <c r="AZ55" i="4"/>
  <c r="AZ170" i="4"/>
  <c r="AZ110" i="4"/>
  <c r="AZ54" i="4"/>
  <c r="AZ169" i="4"/>
  <c r="AZ109" i="4"/>
  <c r="AZ53" i="4"/>
  <c r="AZ168" i="4"/>
  <c r="AZ181" i="4"/>
  <c r="AZ167" i="4"/>
  <c r="AZ108" i="4"/>
  <c r="AZ166" i="4"/>
  <c r="AZ107" i="4"/>
  <c r="AZ52" i="4"/>
  <c r="AZ106" i="4"/>
  <c r="AZ165" i="4"/>
  <c r="AZ105" i="4"/>
  <c r="AZ51" i="4"/>
  <c r="AZ164" i="4"/>
  <c r="AZ104" i="4"/>
  <c r="AZ50" i="4"/>
  <c r="AZ103" i="4"/>
  <c r="AZ163" i="4"/>
  <c r="AZ102" i="4"/>
  <c r="AZ49" i="4"/>
  <c r="AZ162" i="4"/>
  <c r="AZ161" i="4"/>
  <c r="AZ101" i="4"/>
  <c r="AZ48" i="4"/>
  <c r="AZ160" i="4"/>
  <c r="AZ100" i="4"/>
  <c r="AZ47" i="4"/>
  <c r="AZ159" i="4"/>
  <c r="AZ99" i="4"/>
  <c r="AZ46" i="4"/>
  <c r="AZ158" i="4"/>
  <c r="AZ98" i="4"/>
  <c r="AZ45" i="4"/>
  <c r="AZ157" i="4"/>
  <c r="AZ97" i="4"/>
  <c r="AZ44" i="4"/>
  <c r="AZ156" i="4"/>
  <c r="AZ96" i="4"/>
  <c r="AZ43" i="4"/>
  <c r="AZ155" i="4"/>
  <c r="AZ95" i="4"/>
  <c r="AZ42" i="4"/>
  <c r="AZ154" i="4"/>
  <c r="AZ94" i="4"/>
  <c r="AZ41" i="4"/>
  <c r="AZ93" i="4"/>
  <c r="AZ153" i="4"/>
  <c r="AZ92" i="4"/>
  <c r="AZ40" i="4"/>
  <c r="AZ152" i="4"/>
  <c r="AZ91" i="4"/>
  <c r="AZ39" i="4"/>
  <c r="AZ151" i="4"/>
  <c r="AZ90" i="4"/>
  <c r="AZ150" i="4"/>
  <c r="AZ38" i="4"/>
  <c r="AZ149" i="4"/>
  <c r="AZ148" i="4"/>
  <c r="AZ89" i="4"/>
  <c r="AZ37" i="4"/>
  <c r="AZ10" i="4"/>
  <c r="AZ147" i="4"/>
  <c r="AZ88" i="4"/>
  <c r="AZ36" i="4"/>
  <c r="AZ35" i="4"/>
  <c r="AZ146" i="4"/>
  <c r="AZ87" i="4"/>
  <c r="AZ34" i="4"/>
  <c r="AZ145" i="4"/>
  <c r="AZ86" i="4"/>
  <c r="AZ33" i="4"/>
  <c r="AZ144" i="4"/>
  <c r="AZ85" i="4"/>
  <c r="AZ32" i="4"/>
  <c r="AZ143" i="4"/>
  <c r="AZ31" i="4"/>
  <c r="AZ142" i="4"/>
  <c r="AZ84" i="4"/>
  <c r="AZ30" i="4"/>
  <c r="AZ141" i="4"/>
  <c r="AZ83" i="4"/>
  <c r="AZ29" i="4"/>
  <c r="AZ140" i="4"/>
  <c r="AZ82" i="4"/>
  <c r="AZ28" i="4"/>
  <c r="AZ139" i="4"/>
  <c r="AZ81" i="4"/>
  <c r="AZ27" i="4"/>
  <c r="AZ138" i="4"/>
  <c r="AZ80" i="4"/>
  <c r="AZ26" i="4"/>
  <c r="AZ137" i="4"/>
  <c r="AZ79" i="4"/>
  <c r="AZ25" i="4"/>
  <c r="AZ136" i="4"/>
  <c r="AZ78" i="4"/>
  <c r="AZ24" i="4"/>
  <c r="AZ135" i="4"/>
  <c r="AZ77" i="4"/>
  <c r="AZ23" i="4"/>
  <c r="AZ134" i="4"/>
  <c r="AZ76" i="4"/>
  <c r="AZ22" i="4"/>
  <c r="AZ180" i="4"/>
  <c r="AZ133" i="4"/>
  <c r="AZ75" i="4"/>
  <c r="AZ21" i="4"/>
  <c r="AZ9" i="4"/>
  <c r="AZ132" i="4"/>
  <c r="AZ74" i="4"/>
  <c r="AZ20" i="4"/>
  <c r="AZ131" i="4"/>
  <c r="AZ73" i="4"/>
  <c r="AZ19" i="4"/>
  <c r="AZ130" i="4"/>
  <c r="AZ72" i="4"/>
  <c r="AZ18" i="4"/>
  <c r="AZ129" i="4"/>
  <c r="AZ71" i="4"/>
  <c r="AZ128" i="4"/>
  <c r="AZ70" i="4"/>
  <c r="AZ17" i="4"/>
  <c r="AZ127" i="4"/>
  <c r="AZ69" i="4"/>
  <c r="AZ16" i="4"/>
  <c r="AZ126" i="4"/>
  <c r="AZ68" i="4"/>
  <c r="AZ15" i="4"/>
  <c r="AZ67" i="4"/>
  <c r="AZ125" i="4"/>
  <c r="AZ66" i="4"/>
  <c r="AZ14" i="4"/>
  <c r="AZ124" i="4"/>
  <c r="AZ65" i="4"/>
  <c r="AZ13" i="4"/>
  <c r="AZ123" i="4"/>
  <c r="AZ64" i="4"/>
  <c r="AZ122" i="4"/>
  <c r="AZ63" i="4"/>
  <c r="AZ11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F26" i="3"/>
  <c r="F25" i="3"/>
  <c r="AF183" i="4" l="1"/>
  <c r="AE183" i="4"/>
  <c r="Z183" i="4"/>
  <c r="AA183" i="4"/>
  <c r="W183" i="4"/>
  <c r="R183" i="4"/>
  <c r="T29" i="5"/>
  <c r="AF29" i="5"/>
  <c r="AD29" i="5"/>
  <c r="AC29" i="5"/>
  <c r="AZ183" i="4"/>
  <c r="U29" i="5"/>
  <c r="AB29" i="5"/>
  <c r="AH29" i="5"/>
  <c r="AU29" i="5" s="1"/>
  <c r="AG29" i="5"/>
  <c r="AE29" i="5"/>
  <c r="R29" i="5"/>
  <c r="W29" i="5"/>
  <c r="V29" i="5"/>
  <c r="S29" i="5"/>
  <c r="L29" i="5"/>
  <c r="I29" i="5"/>
  <c r="H29" i="5"/>
  <c r="K29" i="5"/>
  <c r="J29" i="5"/>
  <c r="G29" i="5"/>
  <c r="F3" i="4"/>
  <c r="F4" i="4"/>
  <c r="F182" i="4"/>
  <c r="F126" i="4"/>
  <c r="H21" i="2"/>
  <c r="F21" i="2"/>
  <c r="D21" i="2"/>
  <c r="T10" i="2"/>
  <c r="R10" i="2"/>
  <c r="P10" i="2"/>
  <c r="N10" i="2"/>
  <c r="L10" i="2"/>
  <c r="J10" i="2"/>
  <c r="H10" i="2"/>
  <c r="F10" i="2"/>
  <c r="D10" i="2"/>
  <c r="F15" i="3"/>
  <c r="F14" i="3"/>
  <c r="F13" i="3"/>
  <c r="F4" i="3"/>
  <c r="F12" i="3"/>
  <c r="F41" i="3"/>
  <c r="F40" i="3"/>
  <c r="F39" i="3"/>
  <c r="M11" i="5"/>
  <c r="N11" i="5" s="1"/>
  <c r="AP183" i="4"/>
  <c r="AO183" i="4"/>
  <c r="AN183" i="4"/>
  <c r="AM183" i="4"/>
  <c r="AL183" i="4"/>
  <c r="AJ183" i="4"/>
  <c r="AK186" i="4" s="1"/>
  <c r="M183" i="4"/>
  <c r="L183" i="4"/>
  <c r="K183" i="4"/>
  <c r="J183" i="4"/>
  <c r="AG182" i="4"/>
  <c r="O182" i="4"/>
  <c r="AG4" i="4"/>
  <c r="O4" i="4"/>
  <c r="AG3" i="4"/>
  <c r="O3" i="4"/>
  <c r="AG178" i="4"/>
  <c r="O178" i="4"/>
  <c r="F178" i="4"/>
  <c r="AG120" i="4"/>
  <c r="O120" i="4"/>
  <c r="F120" i="4"/>
  <c r="O62" i="4"/>
  <c r="F62" i="4"/>
  <c r="AG177" i="4"/>
  <c r="O177" i="4"/>
  <c r="F177" i="4"/>
  <c r="AG119" i="4"/>
  <c r="O119" i="4"/>
  <c r="F119" i="4"/>
  <c r="AG61" i="4"/>
  <c r="O61" i="4"/>
  <c r="F61" i="4"/>
  <c r="AG176" i="4"/>
  <c r="O176" i="4"/>
  <c r="F176" i="4"/>
  <c r="AG118" i="4"/>
  <c r="O118" i="4"/>
  <c r="F118" i="4"/>
  <c r="AG175" i="4"/>
  <c r="O175" i="4"/>
  <c r="F175" i="4"/>
  <c r="AG117" i="4"/>
  <c r="O117" i="4"/>
  <c r="F117" i="4"/>
  <c r="AG60" i="4"/>
  <c r="O60" i="4"/>
  <c r="F60" i="4"/>
  <c r="AG116" i="4"/>
  <c r="O116" i="4"/>
  <c r="F116" i="4"/>
  <c r="AG115" i="4"/>
  <c r="O115" i="4"/>
  <c r="F115" i="4"/>
  <c r="AG174" i="4"/>
  <c r="O174" i="4"/>
  <c r="F174" i="4"/>
  <c r="AG114" i="4"/>
  <c r="O114" i="4"/>
  <c r="F114" i="4"/>
  <c r="AG59" i="4"/>
  <c r="O59" i="4"/>
  <c r="F59" i="4"/>
  <c r="AG58" i="4"/>
  <c r="O58" i="4"/>
  <c r="F58" i="4"/>
  <c r="AG173" i="4"/>
  <c r="O173" i="4"/>
  <c r="F173" i="4"/>
  <c r="AG113" i="4"/>
  <c r="O113" i="4"/>
  <c r="F113" i="4"/>
  <c r="AG57" i="4"/>
  <c r="O57" i="4"/>
  <c r="F57" i="4"/>
  <c r="AG172" i="4"/>
  <c r="O172" i="4"/>
  <c r="F172" i="4"/>
  <c r="AG112" i="4"/>
  <c r="O112" i="4"/>
  <c r="F112" i="4"/>
  <c r="AG56" i="4"/>
  <c r="O56" i="4"/>
  <c r="F56" i="4"/>
  <c r="AG171" i="4"/>
  <c r="O171" i="4"/>
  <c r="F171" i="4"/>
  <c r="AG111" i="4"/>
  <c r="O111" i="4"/>
  <c r="F111" i="4"/>
  <c r="AG55" i="4"/>
  <c r="O55" i="4"/>
  <c r="F55" i="4"/>
  <c r="AG170" i="4"/>
  <c r="O170" i="4"/>
  <c r="F170" i="4"/>
  <c r="AG110" i="4"/>
  <c r="O110" i="4"/>
  <c r="F110" i="4"/>
  <c r="AG54" i="4"/>
  <c r="O54" i="4"/>
  <c r="F54" i="4"/>
  <c r="AG169" i="4"/>
  <c r="O169" i="4"/>
  <c r="F169" i="4"/>
  <c r="AG109" i="4"/>
  <c r="O109" i="4"/>
  <c r="F109" i="4"/>
  <c r="AG53" i="4"/>
  <c r="O53" i="4"/>
  <c r="F53" i="4"/>
  <c r="AG168" i="4"/>
  <c r="O168" i="4"/>
  <c r="F168" i="4"/>
  <c r="AG181" i="4"/>
  <c r="O181" i="4"/>
  <c r="F181" i="4"/>
  <c r="AG167" i="4"/>
  <c r="O167" i="4"/>
  <c r="F167" i="4"/>
  <c r="AG108" i="4"/>
  <c r="O108" i="4"/>
  <c r="F108" i="4"/>
  <c r="AG166" i="4"/>
  <c r="O166" i="4"/>
  <c r="F166" i="4"/>
  <c r="AG107" i="4"/>
  <c r="O107" i="4"/>
  <c r="F107" i="4"/>
  <c r="AG52" i="4"/>
  <c r="O52" i="4"/>
  <c r="F52" i="4"/>
  <c r="AG106" i="4"/>
  <c r="O106" i="4"/>
  <c r="F106" i="4"/>
  <c r="AG165" i="4"/>
  <c r="O165" i="4"/>
  <c r="F165" i="4"/>
  <c r="AG105" i="4"/>
  <c r="O105" i="4"/>
  <c r="F105" i="4"/>
  <c r="AG51" i="4"/>
  <c r="O51" i="4"/>
  <c r="F51" i="4"/>
  <c r="O164" i="4"/>
  <c r="F164" i="4"/>
  <c r="AG104" i="4"/>
  <c r="O104" i="4"/>
  <c r="F104" i="4"/>
  <c r="AG50" i="4"/>
  <c r="O50" i="4"/>
  <c r="F50" i="4"/>
  <c r="AG103" i="4"/>
  <c r="O103" i="4"/>
  <c r="F103" i="4"/>
  <c r="AG163" i="4"/>
  <c r="O163" i="4"/>
  <c r="F163" i="4"/>
  <c r="AG102" i="4"/>
  <c r="O102" i="4"/>
  <c r="F102" i="4"/>
  <c r="AG49" i="4"/>
  <c r="O49" i="4"/>
  <c r="F49" i="4"/>
  <c r="AG162" i="4"/>
  <c r="O162" i="4"/>
  <c r="F162" i="4"/>
  <c r="AG161" i="4"/>
  <c r="O161" i="4"/>
  <c r="F161" i="4"/>
  <c r="AG101" i="4"/>
  <c r="O101" i="4"/>
  <c r="F101" i="4"/>
  <c r="AG48" i="4"/>
  <c r="O48" i="4"/>
  <c r="F48" i="4"/>
  <c r="AG160" i="4"/>
  <c r="O160" i="4"/>
  <c r="F160" i="4"/>
  <c r="AG100" i="4"/>
  <c r="O100" i="4"/>
  <c r="F100" i="4"/>
  <c r="AG47" i="4"/>
  <c r="O47" i="4"/>
  <c r="F47" i="4"/>
  <c r="AG159" i="4"/>
  <c r="O159" i="4"/>
  <c r="F159" i="4"/>
  <c r="AG99" i="4"/>
  <c r="O99" i="4"/>
  <c r="F99" i="4"/>
  <c r="AG46" i="4"/>
  <c r="O46" i="4"/>
  <c r="F46" i="4"/>
  <c r="AG158" i="4"/>
  <c r="O158" i="4"/>
  <c r="F158" i="4"/>
  <c r="AG98" i="4"/>
  <c r="O98" i="4"/>
  <c r="F98" i="4"/>
  <c r="AG45" i="4"/>
  <c r="O45" i="4"/>
  <c r="F45" i="4"/>
  <c r="AG157" i="4"/>
  <c r="O157" i="4"/>
  <c r="F157" i="4"/>
  <c r="AG97" i="4"/>
  <c r="O97" i="4"/>
  <c r="F97" i="4"/>
  <c r="AG44" i="4"/>
  <c r="O44" i="4"/>
  <c r="F44" i="4"/>
  <c r="AG156" i="4"/>
  <c r="O156" i="4"/>
  <c r="F156" i="4"/>
  <c r="AG96" i="4"/>
  <c r="O96" i="4"/>
  <c r="F96" i="4"/>
  <c r="AI183" i="4"/>
  <c r="AG43" i="4"/>
  <c r="O43" i="4"/>
  <c r="F43" i="4"/>
  <c r="AG155" i="4"/>
  <c r="O155" i="4"/>
  <c r="F155" i="4"/>
  <c r="AG95" i="4"/>
  <c r="O95" i="4"/>
  <c r="F95" i="4"/>
  <c r="AG42" i="4"/>
  <c r="O42" i="4"/>
  <c r="F42" i="4"/>
  <c r="AG154" i="4"/>
  <c r="O154" i="4"/>
  <c r="F154" i="4"/>
  <c r="AG94" i="4"/>
  <c r="O94" i="4"/>
  <c r="F94" i="4"/>
  <c r="AG41" i="4"/>
  <c r="O41" i="4"/>
  <c r="F41" i="4"/>
  <c r="AG93" i="4"/>
  <c r="O93" i="4"/>
  <c r="F93" i="4"/>
  <c r="AG153" i="4"/>
  <c r="O153" i="4"/>
  <c r="F153" i="4"/>
  <c r="AG92" i="4"/>
  <c r="O92" i="4"/>
  <c r="F92" i="4"/>
  <c r="AG40" i="4"/>
  <c r="O40" i="4"/>
  <c r="F40" i="4"/>
  <c r="AG152" i="4"/>
  <c r="O152" i="4"/>
  <c r="F152" i="4"/>
  <c r="AG91" i="4"/>
  <c r="O91" i="4"/>
  <c r="F91" i="4"/>
  <c r="AG39" i="4"/>
  <c r="O39" i="4"/>
  <c r="F39" i="4"/>
  <c r="AG151" i="4"/>
  <c r="O151" i="4"/>
  <c r="F151" i="4"/>
  <c r="AG90" i="4"/>
  <c r="O90" i="4"/>
  <c r="F90" i="4"/>
  <c r="AG150" i="4"/>
  <c r="O150" i="4"/>
  <c r="F150" i="4"/>
  <c r="AG38" i="4"/>
  <c r="O38" i="4"/>
  <c r="F38" i="4"/>
  <c r="AG149" i="4"/>
  <c r="O149" i="4"/>
  <c r="F149" i="4"/>
  <c r="AG148" i="4"/>
  <c r="O148" i="4"/>
  <c r="F148" i="4"/>
  <c r="AG89" i="4"/>
  <c r="O89" i="4"/>
  <c r="F89" i="4"/>
  <c r="AG37" i="4"/>
  <c r="O37" i="4"/>
  <c r="F37" i="4"/>
  <c r="AG10" i="4"/>
  <c r="O10" i="4"/>
  <c r="F10" i="4"/>
  <c r="AG147" i="4"/>
  <c r="O147" i="4"/>
  <c r="F147" i="4"/>
  <c r="AG88" i="4"/>
  <c r="O88" i="4"/>
  <c r="F88" i="4"/>
  <c r="AG36" i="4"/>
  <c r="O36" i="4"/>
  <c r="F36" i="4"/>
  <c r="AG35" i="4"/>
  <c r="O35" i="4"/>
  <c r="F35" i="4"/>
  <c r="AG146" i="4"/>
  <c r="O146" i="4"/>
  <c r="F146" i="4"/>
  <c r="AG87" i="4"/>
  <c r="O87" i="4"/>
  <c r="F87" i="4"/>
  <c r="AG34" i="4"/>
  <c r="O34" i="4"/>
  <c r="F34" i="4"/>
  <c r="AG145" i="4"/>
  <c r="O145" i="4"/>
  <c r="F145" i="4"/>
  <c r="AG86" i="4"/>
  <c r="O86" i="4"/>
  <c r="F86" i="4"/>
  <c r="AG33" i="4"/>
  <c r="O33" i="4"/>
  <c r="F33" i="4"/>
  <c r="AG144" i="4"/>
  <c r="O144" i="4"/>
  <c r="F144" i="4"/>
  <c r="AG85" i="4"/>
  <c r="O85" i="4"/>
  <c r="F85" i="4"/>
  <c r="AG32" i="4"/>
  <c r="O32" i="4"/>
  <c r="F32" i="4"/>
  <c r="AG143" i="4"/>
  <c r="O143" i="4"/>
  <c r="F143" i="4"/>
  <c r="AG31" i="4"/>
  <c r="O31" i="4"/>
  <c r="F31" i="4"/>
  <c r="AG142" i="4"/>
  <c r="O142" i="4"/>
  <c r="F142" i="4"/>
  <c r="AG84" i="4"/>
  <c r="O84" i="4"/>
  <c r="F84" i="4"/>
  <c r="AG30" i="4"/>
  <c r="O30" i="4"/>
  <c r="F30" i="4"/>
  <c r="AG141" i="4"/>
  <c r="O141" i="4"/>
  <c r="F141" i="4"/>
  <c r="AG83" i="4"/>
  <c r="O83" i="4"/>
  <c r="F83" i="4"/>
  <c r="AG29" i="4"/>
  <c r="O29" i="4"/>
  <c r="F29" i="4"/>
  <c r="AG140" i="4"/>
  <c r="O140" i="4"/>
  <c r="F140" i="4"/>
  <c r="AG82" i="4"/>
  <c r="O82" i="4"/>
  <c r="F82" i="4"/>
  <c r="AG28" i="4"/>
  <c r="O28" i="4"/>
  <c r="F28" i="4"/>
  <c r="AG139" i="4"/>
  <c r="O139" i="4"/>
  <c r="F139" i="4"/>
  <c r="AG81" i="4"/>
  <c r="O81" i="4"/>
  <c r="F81" i="4"/>
  <c r="AG27" i="4"/>
  <c r="O27" i="4"/>
  <c r="F27" i="4"/>
  <c r="AG138" i="4"/>
  <c r="O138" i="4"/>
  <c r="F138" i="4"/>
  <c r="AG80" i="4"/>
  <c r="O80" i="4"/>
  <c r="F80" i="4"/>
  <c r="AG26" i="4"/>
  <c r="O26" i="4"/>
  <c r="F26" i="4"/>
  <c r="AG137" i="4"/>
  <c r="O137" i="4"/>
  <c r="F137" i="4"/>
  <c r="AG79" i="4"/>
  <c r="O79" i="4"/>
  <c r="F79" i="4"/>
  <c r="AG25" i="4"/>
  <c r="O25" i="4"/>
  <c r="F25" i="4"/>
  <c r="AG136" i="4"/>
  <c r="O136" i="4"/>
  <c r="F136" i="4"/>
  <c r="AG78" i="4"/>
  <c r="O78" i="4"/>
  <c r="F78" i="4"/>
  <c r="AG24" i="4"/>
  <c r="O24" i="4"/>
  <c r="F24" i="4"/>
  <c r="AG135" i="4"/>
  <c r="O135" i="4"/>
  <c r="F135" i="4"/>
  <c r="AG77" i="4"/>
  <c r="O77" i="4"/>
  <c r="F77" i="4"/>
  <c r="AG23" i="4"/>
  <c r="O23" i="4"/>
  <c r="F23" i="4"/>
  <c r="AG134" i="4"/>
  <c r="O134" i="4"/>
  <c r="F134" i="4"/>
  <c r="AG76" i="4"/>
  <c r="O76" i="4"/>
  <c r="F76" i="4"/>
  <c r="AG22" i="4"/>
  <c r="O22" i="4"/>
  <c r="F22" i="4"/>
  <c r="AG180" i="4"/>
  <c r="O180" i="4"/>
  <c r="F180" i="4"/>
  <c r="AG133" i="4"/>
  <c r="O133" i="4"/>
  <c r="F133" i="4"/>
  <c r="AG75" i="4"/>
  <c r="O75" i="4"/>
  <c r="F75" i="4"/>
  <c r="AG21" i="4"/>
  <c r="O21" i="4"/>
  <c r="F21" i="4"/>
  <c r="AG9" i="4"/>
  <c r="X9" i="4"/>
  <c r="O9" i="4"/>
  <c r="F9" i="4"/>
  <c r="AG132" i="4"/>
  <c r="O132" i="4"/>
  <c r="F132" i="4"/>
  <c r="AG74" i="4"/>
  <c r="O74" i="4"/>
  <c r="F74" i="4"/>
  <c r="AG20" i="4"/>
  <c r="O20" i="4"/>
  <c r="F20" i="4"/>
  <c r="AG131" i="4"/>
  <c r="O131" i="4"/>
  <c r="F131" i="4"/>
  <c r="AG73" i="4"/>
  <c r="O73" i="4"/>
  <c r="F73" i="4"/>
  <c r="AG19" i="4"/>
  <c r="O19" i="4"/>
  <c r="F19" i="4"/>
  <c r="AG130" i="4"/>
  <c r="O130" i="4"/>
  <c r="F130" i="4"/>
  <c r="AG72" i="4"/>
  <c r="O72" i="4"/>
  <c r="F72" i="4"/>
  <c r="AG18" i="4"/>
  <c r="O18" i="4"/>
  <c r="F18" i="4"/>
  <c r="AG129" i="4"/>
  <c r="O129" i="4"/>
  <c r="AG71" i="4"/>
  <c r="O71" i="4"/>
  <c r="AG128" i="4"/>
  <c r="O128" i="4"/>
  <c r="F128" i="4"/>
  <c r="AG70" i="4"/>
  <c r="O70" i="4"/>
  <c r="F70" i="4"/>
  <c r="AG17" i="4"/>
  <c r="O17" i="4"/>
  <c r="F17" i="4"/>
  <c r="AG127" i="4"/>
  <c r="O127" i="4"/>
  <c r="F127" i="4"/>
  <c r="AG69" i="4"/>
  <c r="O69" i="4"/>
  <c r="F69" i="4"/>
  <c r="AG16" i="4"/>
  <c r="O16" i="4"/>
  <c r="F16" i="4"/>
  <c r="AG126" i="4"/>
  <c r="O126" i="4"/>
  <c r="AG68" i="4"/>
  <c r="O68" i="4"/>
  <c r="F68" i="4"/>
  <c r="AG15" i="4"/>
  <c r="O15" i="4"/>
  <c r="F15" i="4"/>
  <c r="AG67" i="4"/>
  <c r="O67" i="4"/>
  <c r="F67" i="4"/>
  <c r="AG125" i="4"/>
  <c r="O125" i="4"/>
  <c r="F125" i="4"/>
  <c r="AG66" i="4"/>
  <c r="O66" i="4"/>
  <c r="F66" i="4"/>
  <c r="AG14" i="4"/>
  <c r="O14" i="4"/>
  <c r="F14" i="4"/>
  <c r="AG124" i="4"/>
  <c r="O124" i="4"/>
  <c r="F124" i="4"/>
  <c r="AG65" i="4"/>
  <c r="O65" i="4"/>
  <c r="F65" i="4"/>
  <c r="AG13" i="4"/>
  <c r="O13" i="4"/>
  <c r="F13" i="4"/>
  <c r="AG123" i="4"/>
  <c r="O123" i="4"/>
  <c r="F123" i="4"/>
  <c r="AG64" i="4"/>
  <c r="O64" i="4"/>
  <c r="F64" i="4"/>
  <c r="AG122" i="4"/>
  <c r="O122" i="4"/>
  <c r="F122" i="4"/>
  <c r="AG63" i="4"/>
  <c r="O63" i="4"/>
  <c r="F63" i="4"/>
  <c r="AG11" i="4"/>
  <c r="O11" i="4"/>
  <c r="F11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L14" i="5"/>
  <c r="I14" i="5"/>
  <c r="H14" i="5"/>
  <c r="F14" i="5"/>
  <c r="G8" i="5"/>
  <c r="AT31" i="5" l="1"/>
  <c r="D23" i="2"/>
  <c r="D24" i="2" s="1"/>
  <c r="F23" i="2"/>
  <c r="S31" i="5"/>
  <c r="S33" i="5" s="1"/>
  <c r="H23" i="2"/>
  <c r="AG183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BC29" i="5"/>
  <c r="N26" i="5"/>
  <c r="M29" i="5"/>
  <c r="N29" i="5" s="1"/>
  <c r="BC14" i="5"/>
  <c r="J14" i="5"/>
  <c r="BE14" i="5"/>
  <c r="AC23" i="5"/>
  <c r="BB23" i="5"/>
  <c r="AQ29" i="5"/>
  <c r="AF14" i="5"/>
  <c r="AS14" i="5"/>
  <c r="AS31" i="5" s="1"/>
  <c r="AS33" i="5" s="1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183" i="4"/>
  <c r="O183" i="4"/>
  <c r="X183" i="4"/>
  <c r="AM29" i="5"/>
  <c r="BG14" i="5"/>
  <c r="BH11" i="5"/>
  <c r="AP23" i="5"/>
  <c r="AP31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AM14" i="5"/>
  <c r="V23" i="5"/>
  <c r="AG23" i="5"/>
  <c r="AG31" i="5" s="1"/>
  <c r="AG33" i="5" s="1"/>
  <c r="AY29" i="5"/>
  <c r="AZ29" i="5" s="1"/>
  <c r="AZ28" i="5"/>
  <c r="BA28" i="5" s="1"/>
  <c r="Q14" i="5"/>
  <c r="AN23" i="5"/>
  <c r="Q23" i="5"/>
  <c r="AZ11" i="5"/>
  <c r="K23" i="5"/>
  <c r="U14" i="5"/>
  <c r="AR14" i="5"/>
  <c r="L23" i="5"/>
  <c r="L31" i="5" s="1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T31" i="5" l="1"/>
  <c r="T33" i="5" s="1"/>
  <c r="AR31" i="5"/>
  <c r="AR33" i="5" s="1"/>
  <c r="AC31" i="5"/>
  <c r="AD31" i="5"/>
  <c r="AD33" i="5" s="1"/>
  <c r="R31" i="5"/>
  <c r="AQ31" i="5"/>
  <c r="AQ33" i="5" s="1"/>
  <c r="AP33" i="5"/>
  <c r="AH31" i="5"/>
  <c r="AE31" i="5"/>
  <c r="AE33" i="5" s="1"/>
  <c r="AN31" i="5"/>
  <c r="AF31" i="5"/>
  <c r="AF33" i="5" s="1"/>
  <c r="AB31" i="5"/>
  <c r="W31" i="5"/>
  <c r="U31" i="5"/>
  <c r="U33" i="5" s="1"/>
  <c r="V31" i="5"/>
  <c r="V33" i="5" s="1"/>
  <c r="Q31" i="5"/>
  <c r="BD31" i="5"/>
  <c r="BD33" i="5" s="1"/>
  <c r="AM31" i="5"/>
  <c r="BC31" i="5"/>
  <c r="BC33" i="5" s="1"/>
  <c r="X29" i="5"/>
  <c r="Y29" i="5" s="1"/>
  <c r="M23" i="5"/>
  <c r="N23" i="5" s="1"/>
  <c r="G31" i="5"/>
  <c r="G33" i="5" s="1"/>
  <c r="BE31" i="5"/>
  <c r="BE33" i="5" s="1"/>
  <c r="AZ23" i="5"/>
  <c r="BA23" i="5" s="1"/>
  <c r="BB31" i="5"/>
  <c r="BB33" i="5" s="1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3" i="5"/>
  <c r="AY31" i="5"/>
  <c r="BG31" i="5"/>
  <c r="BI17" i="5"/>
  <c r="BH23" i="5"/>
  <c r="BI23" i="5" s="1"/>
  <c r="X14" i="5"/>
  <c r="Y14" i="5" s="1"/>
  <c r="M31" i="5" l="1"/>
  <c r="W33" i="5"/>
  <c r="Q33" i="5"/>
  <c r="R33" i="5"/>
  <c r="L72" i="5"/>
  <c r="AB8" i="5" l="1"/>
  <c r="W72" i="5"/>
  <c r="AB33" i="5" l="1"/>
  <c r="AH8" i="5"/>
  <c r="AH33" i="5" s="1"/>
  <c r="AN8" i="5" s="1"/>
  <c r="AN33" i="5" s="1"/>
  <c r="AC8" i="5"/>
  <c r="AC33" i="5" s="1"/>
  <c r="AM8" i="5" l="1"/>
  <c r="AT8" i="5"/>
  <c r="AT33" i="5" s="1"/>
  <c r="AM33" i="5" l="1"/>
  <c r="AO8" i="5"/>
  <c r="AO33" i="5" s="1"/>
  <c r="AY8" i="5"/>
  <c r="AY33" i="5" s="1"/>
  <c r="BG8" i="5"/>
  <c r="BG33" i="5" s="1"/>
  <c r="BG72" i="5" s="1"/>
  <c r="AT72" i="5"/>
</calcChain>
</file>

<file path=xl/comments1.xml><?xml version="1.0" encoding="utf-8"?>
<comments xmlns="http://schemas.openxmlformats.org/spreadsheetml/2006/main">
  <authors>
    <author>O'Keefe, Paula</author>
  </authors>
  <commentList>
    <comment ref="AK58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Hensley building</t>
        </r>
      </text>
    </comment>
  </commentList>
</comments>
</file>

<file path=xl/comments2.xml><?xml version="1.0" encoding="utf-8"?>
<comments xmlns="http://schemas.openxmlformats.org/spreadsheetml/2006/main">
  <authors>
    <author>O'Keefe, Paula</author>
  </authors>
  <commentList>
    <comment ref="AF13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where are the rest of the funds?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<sst xmlns="http://schemas.openxmlformats.org/spreadsheetml/2006/main" count="701" uniqueCount="459">
  <si>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</si>
  <si>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</si>
  <si>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</si>
  <si>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</si>
  <si>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</si>
  <si>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</si>
  <si>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</si>
  <si>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</si>
  <si>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</si>
  <si>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</si>
  <si>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</si>
  <si>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</si>
  <si>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</si>
  <si>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</si>
  <si>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</si>
  <si>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</si>
  <si>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</si>
  <si>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</si>
  <si>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</si>
  <si>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</si>
  <si>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</si>
  <si>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</si>
  <si>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</si>
  <si>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</si>
  <si>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</si>
  <si>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</si>
  <si>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</si>
  <si>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</si>
  <si>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</si>
  <si>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</si>
  <si>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</si>
  <si>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</si>
  <si>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</si>
  <si>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</si>
  <si>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</si>
  <si>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</si>
  <si>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</si>
  <si>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</si>
  <si>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</si>
  <si>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</si>
  <si>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</si>
  <si>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</si>
  <si>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</si>
  <si>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</si>
  <si>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</si>
  <si>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</si>
  <si>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</si>
  <si>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</si>
  <si>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</si>
  <si>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</si>
  <si>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</si>
  <si>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</si>
  <si>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</si>
  <si>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</si>
  <si>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</si>
  <si>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</si>
  <si>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</si>
  <si>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</si>
  <si>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</si>
  <si>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</si>
  <si>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</si>
  <si>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</si>
  <si>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</si>
  <si>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</si>
  <si>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</si>
  <si>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</si>
  <si>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</si>
  <si>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</si>
  <si>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</si>
  <si>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</si>
  <si>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</si>
  <si>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</si>
  <si>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</si>
  <si>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</si>
  <si>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</si>
  <si>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</si>
  <si>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</si>
  <si>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</si>
  <si>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</si>
  <si>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</si>
  <si>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</si>
  <si>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</si>
  <si>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</si>
  <si>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</si>
  <si>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</si>
  <si>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</si>
  <si>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</si>
  <si>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</si>
  <si>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</si>
  <si>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</si>
  <si>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</si>
  <si>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</si>
  <si>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</si>
  <si>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</si>
  <si>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</si>
  <si>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</si>
  <si>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</si>
  <si>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</si>
  <si>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</si>
  <si>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</si>
  <si>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</si>
  <si>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</si>
  <si>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</si>
  <si>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</si>
  <si>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</si>
  <si>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</si>
  <si>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</si>
  <si>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</si>
  <si>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</si>
  <si>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</si>
  <si>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</si>
  <si>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</si>
  <si>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</si>
  <si>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</si>
  <si>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</si>
  <si>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</si>
  <si>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</si>
  <si>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</si>
  <si>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</si>
  <si>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</si>
  <si>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</si>
  <si>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</si>
  <si>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Administrative Expenses Equipment Fund Contribution</t>
  </si>
  <si>
    <t>Administrative Expenses Vehicle Fund Contribution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</si>
  <si>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</si>
  <si>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</si>
  <si>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</si>
  <si>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</si>
  <si>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</si>
  <si>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</si>
  <si>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</si>
  <si>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</si>
  <si>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</si>
  <si>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</si>
  <si>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</si>
  <si>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</si>
  <si>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</si>
  <si>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</si>
  <si>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</si>
  <si>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</si>
  <si>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</si>
  <si>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</si>
  <si>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</si>
  <si>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</si>
  <si>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</si>
  <si>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</si>
  <si>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</si>
  <si>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</si>
  <si>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</si>
  <si>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</si>
  <si>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Utilities Telephone</t>
  </si>
  <si>
    <t>Utilities Data Transmission / ISP</t>
  </si>
  <si>
    <t>Supplies Office</t>
  </si>
  <si>
    <t>Supplies Postage</t>
  </si>
  <si>
    <t>Dues &amp; Subscriptions Memberships</t>
  </si>
  <si>
    <t>Maintenance Agreements &amp; Licenses License/Software Maintenance</t>
  </si>
  <si>
    <t>Repairs &amp; Maintenance Building</t>
  </si>
  <si>
    <t>Administrative Expenses Meetings</t>
  </si>
  <si>
    <t>Administrative Expenses Mileage Reimbursement</t>
  </si>
  <si>
    <t>Administrative Expenses Property/Building Rental</t>
  </si>
  <si>
    <t>Capital Outlay Vehicles-Major</t>
  </si>
  <si>
    <t>Capital Outlay Computer Software</t>
  </si>
  <si>
    <t>Capital Improvements-General Government General</t>
  </si>
  <si>
    <t>Transfer In - General Fund</t>
  </si>
  <si>
    <t>Transfer In - Other</t>
  </si>
  <si>
    <t>Professional Services Labor Relations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</si>
  <si>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</si>
  <si>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</si>
  <si>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</si>
  <si>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</si>
  <si>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Repairs &amp; Maintenance Radio Communication</t>
  </si>
  <si>
    <t>Fund 340</t>
  </si>
  <si>
    <t>Development Services</t>
  </si>
  <si>
    <t>340.00.00.900-4300.12</t>
  </si>
  <si>
    <t>Licenses and Permits Building Permits</t>
  </si>
  <si>
    <t>340.30.45.000-4300.12</t>
  </si>
  <si>
    <t>340.30.45.000-4300.13</t>
  </si>
  <si>
    <t>Licenses and Permits Plumbing Permits</t>
  </si>
  <si>
    <t>340.30.45.000-4300.14</t>
  </si>
  <si>
    <t>Licenses and Permits Electric Permits</t>
  </si>
  <si>
    <t>340.30.40.015-4400.31</t>
  </si>
  <si>
    <t>Intergovernmental Revenues SJAFCA Admin Fee</t>
  </si>
  <si>
    <t>340.00.00.900-4450.35</t>
  </si>
  <si>
    <t>Intergovernmental Grants-Federal Smart Valley</t>
  </si>
  <si>
    <t>340.30.40.015-4500.01</t>
  </si>
  <si>
    <t>Charges for Services-Public Works Subdivision Plan Check Fees</t>
  </si>
  <si>
    <t>340.30.40.015-4500.02</t>
  </si>
  <si>
    <t>Charges for Services-Public Works Engineering Inspection Fees</t>
  </si>
  <si>
    <t>340.30.40.015-4500.03</t>
  </si>
  <si>
    <t>Charges for Services-Public Works Area of Benefit Admin Fee</t>
  </si>
  <si>
    <t>340.30.40.400-4520.01</t>
  </si>
  <si>
    <t>Charges for Services-CDD Zoning &amp; Subdivision Fees</t>
  </si>
  <si>
    <t>340.30.40.400-4520.02</t>
  </si>
  <si>
    <t>Charges for Services-CDD Environmental Eval Fees</t>
  </si>
  <si>
    <t>340.30.40.400-4520.03</t>
  </si>
  <si>
    <t>Charges for Services-CDD Design/ Site Plan Review Fees</t>
  </si>
  <si>
    <t>340.30.40.015-4520.04</t>
  </si>
  <si>
    <t>Charges for Services-CDD Special Service Fees</t>
  </si>
  <si>
    <t>340.30.40.400-4520.04</t>
  </si>
  <si>
    <t>340.30.40.400-4520.05</t>
  </si>
  <si>
    <t>Charges for Services-CDD Annexation Fees</t>
  </si>
  <si>
    <t>340.30.40.400-4520.06</t>
  </si>
  <si>
    <t>Charges for Services-CDD Project Allocation Fee</t>
  </si>
  <si>
    <t>340.30.40.400-4520.07</t>
  </si>
  <si>
    <t>Charges for Services-CDD Development Agreement Fee</t>
  </si>
  <si>
    <t>340.30.40.400-4520.08</t>
  </si>
  <si>
    <t>Charges for Services-CDD Mitigation Monitoring</t>
  </si>
  <si>
    <t>340.30.40.400-4520.09</t>
  </si>
  <si>
    <t>Charges for Services-CDD Plan Retention</t>
  </si>
  <si>
    <t>340.30.45.000-4520.09</t>
  </si>
  <si>
    <t>Charges for Services-CDD Admin Fee</t>
  </si>
  <si>
    <t>340.30.40.015-4520.11</t>
  </si>
  <si>
    <t>Charges for Services-CDD Plan Check Review</t>
  </si>
  <si>
    <t>340.30.40.015-4520.12</t>
  </si>
  <si>
    <t>Charges for Services-CDD Construction Inspection</t>
  </si>
  <si>
    <t>340.30.40.015-4520.13</t>
  </si>
  <si>
    <t>Charges for Services-CDD Encroachment Permit</t>
  </si>
  <si>
    <t>340.30.40.015-4520.14</t>
  </si>
  <si>
    <t>Charges for Services-CDD Planning Review</t>
  </si>
  <si>
    <t>340.30.40.015-4520.15</t>
  </si>
  <si>
    <t>Charges for Services-CDD Stormwater Quality Control</t>
  </si>
  <si>
    <t>340.30.40.400-4520.16</t>
  </si>
  <si>
    <t>Charges for Services-CDD Long Range Plan</t>
  </si>
  <si>
    <t>340.30.40.400-4600.01</t>
  </si>
  <si>
    <t>Charges for Services-General Government Filing Fees</t>
  </si>
  <si>
    <t>340.00.00.900-4600.02</t>
  </si>
  <si>
    <t>Charges for Services-General Government Support Services</t>
  </si>
  <si>
    <t>340.30.40.015-4600.02</t>
  </si>
  <si>
    <t>340.30.45.000-4600.13</t>
  </si>
  <si>
    <t>Charges for Services-General Government CASP Admin Fee</t>
  </si>
  <si>
    <t>340.00.00.900-4700.01</t>
  </si>
  <si>
    <t>Investment Earnings Interest on Investments</t>
  </si>
  <si>
    <t>340.00.00.900-4700.21</t>
  </si>
  <si>
    <t>Investment Earnings Unallocated Investment Expense</t>
  </si>
  <si>
    <t>340.00.00.900-4850.07</t>
  </si>
  <si>
    <t>Other Revenue Misc Reimbursement</t>
  </si>
  <si>
    <t>340.30.40.015-4850.07</t>
  </si>
  <si>
    <t>340.30.40.400-4850.07</t>
  </si>
  <si>
    <t>340.00.00.900-4850.08</t>
  </si>
  <si>
    <t>Other Revenue Misc Reimbursement-Developers</t>
  </si>
  <si>
    <t>340.30.40.015-4850.08</t>
  </si>
  <si>
    <t>340.30.40.400-4850.08</t>
  </si>
  <si>
    <t>340.30.45.000-4850.08</t>
  </si>
  <si>
    <t>340.00.00.900-4900.01</t>
  </si>
  <si>
    <t>Other Financing Sources Op Transfer In-General Fund</t>
  </si>
  <si>
    <t>340.00.00.900-4900.25</t>
  </si>
  <si>
    <t>Other Financing Sources Op Transfer In-Dev. Mitigation</t>
  </si>
  <si>
    <t>340.30.40.015-5000.01</t>
  </si>
  <si>
    <t>340.30.40.400-5000.01</t>
  </si>
  <si>
    <t>340.30.45.000-5000.01</t>
  </si>
  <si>
    <t>340.30.40.015-5000.02</t>
  </si>
  <si>
    <t>340.30.40.400-5000.02</t>
  </si>
  <si>
    <t>340.30.45.000-5000.02</t>
  </si>
  <si>
    <t>340.30.40.015-5000.03</t>
  </si>
  <si>
    <t>340.30.40.400-5000.03</t>
  </si>
  <si>
    <t>340.30.45.000-5000.03</t>
  </si>
  <si>
    <t>340.30.40.015-5000.04</t>
  </si>
  <si>
    <t>340.30.40.400-5000.04</t>
  </si>
  <si>
    <t>340.30.45.000-5000.04</t>
  </si>
  <si>
    <t>340.30.40.400-5000.05</t>
  </si>
  <si>
    <t>340.30.40.015-5000.06</t>
  </si>
  <si>
    <t>340.30.40.400-5000.06</t>
  </si>
  <si>
    <t>340.30.45.000-5000.06</t>
  </si>
  <si>
    <t>340.30.40.015-5000.07</t>
  </si>
  <si>
    <t>340.30.40.400-5000.07</t>
  </si>
  <si>
    <t>340.30.45.000-5000.07</t>
  </si>
  <si>
    <t>340.30.40.015-5000.08</t>
  </si>
  <si>
    <t>340.30.40.400-5000.08</t>
  </si>
  <si>
    <t>340.30.45.000-5000.08</t>
  </si>
  <si>
    <t>340.30.40.015-5000.11</t>
  </si>
  <si>
    <t>340.30.40.400-5000.11</t>
  </si>
  <si>
    <t>340.30.45.000-5000.11</t>
  </si>
  <si>
    <t>340.30.40.015-5000.12</t>
  </si>
  <si>
    <t>340.30.40.400-5000.12</t>
  </si>
  <si>
    <t>340.30.45.000-5000.12</t>
  </si>
  <si>
    <t>340.30.40.015-5000.99</t>
  </si>
  <si>
    <t>340.30.40.400-5000.99</t>
  </si>
  <si>
    <t>340.30.45.000-5000.99</t>
  </si>
  <si>
    <t>340.30.40.015-5100.01</t>
  </si>
  <si>
    <t>340.30.40.400-5100.01</t>
  </si>
  <si>
    <t>340.30.45.000-5100.01</t>
  </si>
  <si>
    <t>340.30.40.015-5100.02</t>
  </si>
  <si>
    <t>340.30.40.400-5100.02</t>
  </si>
  <si>
    <t>340.30.45.000-5100.02</t>
  </si>
  <si>
    <t>340.30.40.015-5100.03</t>
  </si>
  <si>
    <t>340.30.40.400-5100.03</t>
  </si>
  <si>
    <t>340.30.45.000-5100.03</t>
  </si>
  <si>
    <t>340.30.40.015-5100.04</t>
  </si>
  <si>
    <t>340.30.40.400-5100.04</t>
  </si>
  <si>
    <t>340.30.45.000-5100.04</t>
  </si>
  <si>
    <t>340.30.40.015-5100.05</t>
  </si>
  <si>
    <t>340.30.40.400-5100.05</t>
  </si>
  <si>
    <t>340.30.45.000-5100.05</t>
  </si>
  <si>
    <t>340.30.40.015-5100.06</t>
  </si>
  <si>
    <t>340.30.40.400-5100.06</t>
  </si>
  <si>
    <t>340.30.45.000-5100.06</t>
  </si>
  <si>
    <t>340.30.40.015-5100.07</t>
  </si>
  <si>
    <t>340.30.40.400-5100.07</t>
  </si>
  <si>
    <t>340.30.45.000-5100.07</t>
  </si>
  <si>
    <t>340.30.40.015-5100.08</t>
  </si>
  <si>
    <t>340.30.40.400-5100.08</t>
  </si>
  <si>
    <t>340.30.45.000-5100.08</t>
  </si>
  <si>
    <t>340.30.40.015-5100.09</t>
  </si>
  <si>
    <t>340.30.40.400-5100.09</t>
  </si>
  <si>
    <t>340.30.45.000-5100.09</t>
  </si>
  <si>
    <t>340.30.40.015-5100.11</t>
  </si>
  <si>
    <t>340.30.40.400-5100.11</t>
  </si>
  <si>
    <t>340.30.45.000-5100.11</t>
  </si>
  <si>
    <t>340.30.40.015-5100.12</t>
  </si>
  <si>
    <t>340.30.40.400-5100.12</t>
  </si>
  <si>
    <t>340.30.45.000-5100.12</t>
  </si>
  <si>
    <t>340.30.40.015-5100.15</t>
  </si>
  <si>
    <t>340.30.40.400-5100.15</t>
  </si>
  <si>
    <t>340.30.45.000-5100.15</t>
  </si>
  <si>
    <t>340.30.40.015-5100.16</t>
  </si>
  <si>
    <t>340.30.40.015-5100.17</t>
  </si>
  <si>
    <t>Benefits Other Post Employment Benefits</t>
  </si>
  <si>
    <t>340.30.40.400-5100.17</t>
  </si>
  <si>
    <t>340.30.45.000-5100.17</t>
  </si>
  <si>
    <t>340.05.00.150-6000.01</t>
  </si>
  <si>
    <t>340.30.40.015-6000.01</t>
  </si>
  <si>
    <t>340.30.40.400-6000.01</t>
  </si>
  <si>
    <t>340.30.45.000-6000.01</t>
  </si>
  <si>
    <t>340.30.45.000-6000.02</t>
  </si>
  <si>
    <t>Professional Services Fingerprint Fees</t>
  </si>
  <si>
    <t>Professional Services Consultant</t>
  </si>
  <si>
    <t>340.30.40.400-6000.12</t>
  </si>
  <si>
    <t>340.30.45.000-6000.12</t>
  </si>
  <si>
    <t>340.30.40.015-6000.18</t>
  </si>
  <si>
    <t>340.30.40.400-6000.18</t>
  </si>
  <si>
    <t>340.30.45.000-6000.18</t>
  </si>
  <si>
    <t>340.30.40.015-6000.19</t>
  </si>
  <si>
    <t>340.30.40.400-6000.19</t>
  </si>
  <si>
    <t>340.30.45.000-6000.19</t>
  </si>
  <si>
    <t>340.30.40.400-6000.33</t>
  </si>
  <si>
    <t>Professional Services Long Range Planning</t>
  </si>
  <si>
    <t>340.30.40.015-6100.01</t>
  </si>
  <si>
    <t>340.30.40.400-6100.01</t>
  </si>
  <si>
    <t>340.30.45.000-6100.01</t>
  </si>
  <si>
    <t>340.30.40.015-6100.02</t>
  </si>
  <si>
    <t>340.30.40.400-6100.02</t>
  </si>
  <si>
    <t>340.30.45.000-6100.02</t>
  </si>
  <si>
    <t>340.30.40.015-6100.03</t>
  </si>
  <si>
    <t>340.30.40.400-6100.03</t>
  </si>
  <si>
    <t>340.30.45.000-6100.03</t>
  </si>
  <si>
    <t>340.30.40.015-6200.01</t>
  </si>
  <si>
    <t>340.30.40.400-6200.01</t>
  </si>
  <si>
    <t>340.30.45.000-6200.01</t>
  </si>
  <si>
    <t>340.30.40.015-6200.02</t>
  </si>
  <si>
    <t>340.30.40.400-6200.02</t>
  </si>
  <si>
    <t>340.30.45.000-6200.02</t>
  </si>
  <si>
    <t>340.30.40.015-6200.03</t>
  </si>
  <si>
    <t>340.30.40.400-6200.03</t>
  </si>
  <si>
    <t>340.30.45.000-6200.03</t>
  </si>
  <si>
    <t>340.30.40.015-6200.04</t>
  </si>
  <si>
    <t>340.30.40.400-6200.04</t>
  </si>
  <si>
    <t>340.30.45.000-6200.04</t>
  </si>
  <si>
    <t>340.30.40.015-6200.05</t>
  </si>
  <si>
    <t>340.30.40.400-6200.05</t>
  </si>
  <si>
    <t>340.30.45.000-6200.05</t>
  </si>
  <si>
    <t>340.30.45.000-6200.07</t>
  </si>
  <si>
    <t>Supplies Radio Communication &amp; Maint.</t>
  </si>
  <si>
    <t>340.30.40.015-6200.09</t>
  </si>
  <si>
    <t>340.30.40.400-6200.09</t>
  </si>
  <si>
    <t>340.30.45.000-6200.09</t>
  </si>
  <si>
    <t>340.30.40.400-6260.01</t>
  </si>
  <si>
    <t>Supplies-Community Development General Plan Documents</t>
  </si>
  <si>
    <t>340.30.40.015-6300.01</t>
  </si>
  <si>
    <t>340.30.40.400-6300.01</t>
  </si>
  <si>
    <t>340.30.45.000-6300.01</t>
  </si>
  <si>
    <t>340.30.40.015-6300.02</t>
  </si>
  <si>
    <t>Dues &amp; Subscriptions Publications</t>
  </si>
  <si>
    <t>340.30.40.400-6300.02</t>
  </si>
  <si>
    <t>340.30.45.000-6300.02</t>
  </si>
  <si>
    <t>340.30.40.400-6350.01</t>
  </si>
  <si>
    <t>340.30.40.015-6400.01</t>
  </si>
  <si>
    <t>340.30.40.400-6400.01</t>
  </si>
  <si>
    <t>340.30.45.000-6400.02</t>
  </si>
  <si>
    <t>340.30.40.400-6400.05</t>
  </si>
  <si>
    <t>340.30.45.000-6400.05</t>
  </si>
  <si>
    <t>340.40.60.520-6400.05</t>
  </si>
  <si>
    <t>340.30.45.000-6400.07</t>
  </si>
  <si>
    <t>340.30.40.015-6500.04</t>
  </si>
  <si>
    <t>340.30.40.400-6500.04</t>
  </si>
  <si>
    <t>340.30.45.000-6500.04</t>
  </si>
  <si>
    <t>340.30.40.015-6600.01</t>
  </si>
  <si>
    <t>340.30.40.400-6600.01</t>
  </si>
  <si>
    <t>340.30.45.000-6600.01</t>
  </si>
  <si>
    <t>340.30.40.015-6600.03</t>
  </si>
  <si>
    <t>340.30.40.400-6600.03</t>
  </si>
  <si>
    <t>340.30.45.000-6600.03</t>
  </si>
  <si>
    <t>340.30.40.015-6600.04</t>
  </si>
  <si>
    <t>340.30.40.400-6600.04</t>
  </si>
  <si>
    <t>340.30.45.000-6600.04</t>
  </si>
  <si>
    <t>340.30.40.015-6600.05</t>
  </si>
  <si>
    <t>Administrative Expenses Public/Legal Advertisement</t>
  </si>
  <si>
    <t>340.30.40.400-6600.05</t>
  </si>
  <si>
    <t>340.30.45.000-6600.05</t>
  </si>
  <si>
    <t>340.30.40.015-6600.06</t>
  </si>
  <si>
    <t>340.30.40.015-6600.07</t>
  </si>
  <si>
    <t>340.30.40.400-6600.07</t>
  </si>
  <si>
    <t>340.30.45.000-6600.07</t>
  </si>
  <si>
    <t>340.30.40.400-6600.14</t>
  </si>
  <si>
    <t>Administrative Expenses Filing/Recording Fee</t>
  </si>
  <si>
    <t>Administrative Expenses Training - Commissioners</t>
  </si>
  <si>
    <t>340.30.40.015-6600.26</t>
  </si>
  <si>
    <t>340.30.40.400-6600.26</t>
  </si>
  <si>
    <t>340.30.45.000-6600.26</t>
  </si>
  <si>
    <t>340.30.40.400-6600.28</t>
  </si>
  <si>
    <t>340.30.45.000-6600.28</t>
  </si>
  <si>
    <t>340.30.40.015-6600.32</t>
  </si>
  <si>
    <t>340.30.40.400-6600.32</t>
  </si>
  <si>
    <t>340.30.45.000-6600.32</t>
  </si>
  <si>
    <t>340.30.40.015-6600.36</t>
  </si>
  <si>
    <t>340.30.40.400-6600.36</t>
  </si>
  <si>
    <t>340.30.45.000-6600.36</t>
  </si>
  <si>
    <t>340.00.00.900-6700.01</t>
  </si>
  <si>
    <t>Depreciation Buildings</t>
  </si>
  <si>
    <t>340.00.00.900-7000.02</t>
  </si>
  <si>
    <t>340.40.60.520-7000.03</t>
  </si>
  <si>
    <t>340.30.45.000-7000.08</t>
  </si>
  <si>
    <t>340.00.00.900-7000.99</t>
  </si>
  <si>
    <t>340.30.40.400-8000.99</t>
  </si>
  <si>
    <t>340.00.00.900-9000.01</t>
  </si>
  <si>
    <t>Operating Transfers Out General Fund</t>
  </si>
  <si>
    <t>340.00.00.900-9000.82</t>
  </si>
  <si>
    <t>Operating Transfers Out Vehicle Fund</t>
  </si>
  <si>
    <t>340.00.00.900-9887.01</t>
  </si>
  <si>
    <t>Bad Debt Expense Service Fees</t>
  </si>
  <si>
    <t>340.30.40.400-4520.10</t>
  </si>
  <si>
    <t>340.30.40.400-5000.10</t>
  </si>
  <si>
    <t>340.30.45.000-5000.10</t>
  </si>
  <si>
    <t>340.05.00.150-5100.00</t>
  </si>
  <si>
    <t>340.30.40.015-5100.00</t>
  </si>
  <si>
    <t>340.30.40.400-5100.00</t>
  </si>
  <si>
    <t>340.30.45.000-5100.00</t>
  </si>
  <si>
    <t>340.40.60.520-5100.00</t>
  </si>
  <si>
    <t>340.30.40.015-5100.10</t>
  </si>
  <si>
    <t>340.30.45.000-5100.10</t>
  </si>
  <si>
    <t>340.30.40.015-6000.10</t>
  </si>
  <si>
    <t>340.30.45.000-6000.10</t>
  </si>
  <si>
    <t>340.30.40.400-6600.20</t>
  </si>
  <si>
    <t>Provisional Budget</t>
  </si>
  <si>
    <t>Provisional  Budget</t>
  </si>
  <si>
    <t>Additional Request +/-</t>
  </si>
  <si>
    <t>Total Budget Request</t>
  </si>
  <si>
    <t>Notes</t>
  </si>
  <si>
    <t>Amount to include the remainder of the year in the property at 1215 W Center Street for Development Services. ($14,000 x 6 months)</t>
  </si>
  <si>
    <t>Includes the requested Senior Planner position that is a reclassification of the Planning Manager position previously budgeted</t>
  </si>
  <si>
    <t>Includes the requested Development Services Tehcnician Position amount of $117,442</t>
  </si>
  <si>
    <t>Includes the amount requested for Overtime for the Development Services Technician and Building Inspector Positions</t>
  </si>
  <si>
    <t>Incluest the amount requested for overtime for the Administrative Assistant and Assistant Planner</t>
  </si>
  <si>
    <t>Includes the amount requested for the part time Development Services Technician</t>
  </si>
  <si>
    <t>Includes $3,000 previously approved plus $10,000 for additional cubicles and furniture during remodel</t>
  </si>
  <si>
    <t>Includes $20,000 previously approved plus $10,000 for additional cubicles and furniture during remodel</t>
  </si>
  <si>
    <t>Amount to include $70,000 previously approved plus $50,000 toward remodel of Development Services Space to include more employees and front counter</t>
  </si>
  <si>
    <t>Includes $25,000 for City Initiated Projects, $263,294 for C/O 16023 for GP Update, plus $25,000 for general planning needs,  and $50,000 toward remodel of Development Services Space to accommodate employees and front counter</t>
  </si>
  <si>
    <t>For the purchase of new permitting software</t>
  </si>
  <si>
    <t>WILL BE APPROPRIATED AT COUNCIL $900,000 was approved as shown in budget/New World. Amount to include previously approved plus $150,000 due to retiring Senior Plan Check Engineer and coverage for projects during recruitment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</si>
</sst>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0" fillId="0" borderId="0"/>
  </cellStyleXfs>
  <cellXfs count="211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/>
    <xf numFmtId="0" fontId="5" fillId="0" borderId="0" xfId="4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0" applyFont="1" applyFill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7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4" applyFont="1"/>
    <xf numFmtId="0" fontId="8" fillId="0" borderId="0" xfId="4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4" fontId="7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164" fontId="4" fillId="0" borderId="0" xfId="2" applyNumberFormat="1" applyFont="1" applyBorder="1"/>
    <xf numFmtId="164" fontId="5" fillId="0" borderId="0" xfId="0" applyNumberFormat="1" applyFont="1" applyFill="1"/>
    <xf numFmtId="0" fontId="5" fillId="0" borderId="0" xfId="4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7" fillId="0" borderId="0" xfId="4" applyFont="1" applyAlignment="1">
      <alignment vertical="top"/>
    </xf>
    <xf numFmtId="0" fontId="5" fillId="0" borderId="0" xfId="4" applyFont="1" applyAlignment="1">
      <alignment horizontal="left" vertical="top"/>
    </xf>
    <xf numFmtId="0" fontId="4" fillId="0" borderId="0" xfId="0" applyFont="1" applyAlignment="1">
      <alignment vertical="top" wrapText="1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vertical="top"/>
    </xf>
    <xf numFmtId="9" fontId="4" fillId="0" borderId="0" xfId="3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4" fillId="0" borderId="3" xfId="0" applyNumberFormat="1" applyFont="1" applyBorder="1"/>
    <xf numFmtId="9" fontId="4" fillId="0" borderId="3" xfId="3" applyFont="1" applyBorder="1" applyAlignment="1">
      <alignment horizontal="right"/>
    </xf>
    <xf numFmtId="0" fontId="4" fillId="0" borderId="0" xfId="0" applyFont="1" applyAlignment="1">
      <alignment horizontal="left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/>
    <xf numFmtId="41" fontId="5" fillId="0" borderId="2" xfId="0" applyNumberFormat="1" applyFont="1" applyBorder="1" applyAlignment="1">
      <alignment vertical="top" wrapText="1"/>
    </xf>
    <xf numFmtId="0" fontId="5" fillId="0" borderId="0" xfId="4" applyFont="1" applyAlignment="1">
      <alignment horizontal="left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49" fontId="7" fillId="0" borderId="0" xfId="4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vertical="top" wrapText="1"/>
    </xf>
    <xf numFmtId="0" fontId="5" fillId="0" borderId="0" xfId="0" applyFont="1" applyFill="1" applyAlignment="1">
      <alignment horizontal="center" vertical="top"/>
    </xf>
    <xf numFmtId="9" fontId="4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7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2" xfId="1" applyNumberFormat="1" applyFont="1" applyFill="1" applyBorder="1" applyAlignment="1">
      <alignment vertical="top"/>
    </xf>
    <xf numFmtId="165" fontId="5" fillId="0" borderId="2" xfId="1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4" fillId="0" borderId="0" xfId="1" applyNumberFormat="1" applyFont="1" applyAlignment="1">
      <alignment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4" fillId="0" borderId="0" xfId="1" applyNumberFormat="1" applyFont="1"/>
    <xf numFmtId="164" fontId="4" fillId="0" borderId="0" xfId="2" applyNumberFormat="1" applyFont="1" applyAlignment="1">
      <alignment horizontal="left"/>
    </xf>
    <xf numFmtId="164" fontId="5" fillId="0" borderId="4" xfId="2" applyNumberFormat="1" applyFont="1" applyFill="1" applyBorder="1"/>
    <xf numFmtId="164" fontId="5" fillId="0" borderId="4" xfId="2" applyNumberFormat="1" applyFont="1" applyBorder="1"/>
    <xf numFmtId="166" fontId="4" fillId="0" borderId="0" xfId="3" applyNumberFormat="1" applyFont="1"/>
    <xf numFmtId="166" fontId="4" fillId="0" borderId="0" xfId="3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164" fontId="5" fillId="0" borderId="4" xfId="2" applyNumberFormat="1" applyFont="1" applyFill="1" applyBorder="1" applyAlignment="1">
      <alignment vertical="top"/>
    </xf>
    <xf numFmtId="0" fontId="4" fillId="0" borderId="0" xfId="5" applyFont="1" applyAlignment="1">
      <alignment horizontal="left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4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5" fillId="0" borderId="0" xfId="0" applyFont="1" applyFill="1" applyBorder="1"/>
    <xf numFmtId="165" fontId="5" fillId="0" borderId="0" xfId="1" applyNumberFormat="1" applyFont="1" applyAlignment="1">
      <alignment horizontal="right" vertical="top" indent="1"/>
    </xf>
    <xf numFmtId="42" fontId="5" fillId="0" borderId="0" xfId="0" applyNumberFormat="1" applyFont="1" applyFill="1"/>
    <xf numFmtId="165" fontId="5" fillId="0" borderId="0" xfId="1" applyNumberFormat="1" applyFont="1" applyBorder="1" applyAlignment="1">
      <alignment horizontal="right" vertical="top" indent="1"/>
    </xf>
    <xf numFmtId="42" fontId="5" fillId="0" borderId="0" xfId="0" applyNumberFormat="1" applyFont="1" applyFill="1" applyBorder="1"/>
    <xf numFmtId="43" fontId="4" fillId="0" borderId="0" xfId="1" applyFont="1" applyFill="1" applyAlignment="1">
      <alignment vertical="top"/>
    </xf>
    <xf numFmtId="43" fontId="4" fillId="0" borderId="0" xfId="1" applyFont="1" applyAlignment="1">
      <alignment vertical="top"/>
    </xf>
    <xf numFmtId="42" fontId="5" fillId="0" borderId="3" xfId="0" applyNumberFormat="1" applyFont="1" applyFill="1" applyBorder="1"/>
    <xf numFmtId="43" fontId="4" fillId="0" borderId="0" xfId="1" applyFont="1" applyBorder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 indent="2"/>
    </xf>
    <xf numFmtId="165" fontId="5" fillId="0" borderId="0" xfId="1" applyNumberFormat="1" applyFont="1" applyBorder="1" applyAlignment="1">
      <alignment horizontal="right" vertical="top" indent="2"/>
    </xf>
    <xf numFmtId="164" fontId="5" fillId="0" borderId="0" xfId="2" applyNumberFormat="1" applyFont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0" fontId="7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vertical="top"/>
    </xf>
    <xf numFmtId="165" fontId="5" fillId="0" borderId="3" xfId="1" applyNumberFormat="1" applyFont="1" applyBorder="1" applyAlignment="1">
      <alignment vertical="top"/>
    </xf>
    <xf numFmtId="165" fontId="5" fillId="0" borderId="0" xfId="1" applyNumberFormat="1" applyFont="1"/>
    <xf numFmtId="165" fontId="5" fillId="0" borderId="0" xfId="0" applyNumberFormat="1" applyFont="1"/>
    <xf numFmtId="43" fontId="5" fillId="0" borderId="0" xfId="1" applyFont="1"/>
    <xf numFmtId="165" fontId="5" fillId="0" borderId="0" xfId="1" applyNumberFormat="1" applyFont="1" applyBorder="1" applyAlignment="1">
      <alignment vertical="top"/>
    </xf>
    <xf numFmtId="43" fontId="5" fillId="0" borderId="0" xfId="1" applyFont="1" applyBorder="1"/>
    <xf numFmtId="165" fontId="5" fillId="0" borderId="0" xfId="0" applyNumberFormat="1" applyFont="1" applyBorder="1"/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9" fillId="0" borderId="0" xfId="1" applyFont="1" applyFill="1"/>
    <xf numFmtId="2" fontId="5" fillId="0" borderId="0" xfId="0" applyNumberFormat="1" applyFont="1" applyFill="1" applyBorder="1" applyAlignment="1">
      <alignment horizontal="left" vertical="top"/>
    </xf>
    <xf numFmtId="2" fontId="5" fillId="0" borderId="0" xfId="0" applyNumberFormat="1" applyFont="1"/>
    <xf numFmtId="165" fontId="5" fillId="0" borderId="0" xfId="1" applyNumberFormat="1" applyFont="1" applyFill="1" applyBorder="1" applyAlignment="1">
      <alignment vertical="top"/>
    </xf>
    <xf numFmtId="42" fontId="5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6" borderId="0" xfId="0" applyFont="1" applyFill="1" applyAlignment="1">
      <alignment horizontal="center"/>
    </xf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37" fontId="5" fillId="0" borderId="5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 wrapText="1"/>
    </xf>
    <xf numFmtId="37" fontId="5" fillId="2" borderId="5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/>
    <xf numFmtId="37" fontId="5" fillId="3" borderId="5" xfId="0" applyNumberFormat="1" applyFont="1" applyFill="1" applyBorder="1" applyAlignment="1">
      <alignment horizontal="center" vertical="top" wrapText="1"/>
    </xf>
    <xf numFmtId="37" fontId="5" fillId="4" borderId="5" xfId="0" applyNumberFormat="1" applyFont="1" applyFill="1" applyBorder="1" applyAlignment="1">
      <alignment horizontal="center" vertical="top" wrapText="1"/>
    </xf>
    <xf numFmtId="37" fontId="5" fillId="5" borderId="5" xfId="0" applyNumberFormat="1" applyFont="1" applyFill="1" applyBorder="1" applyAlignment="1">
      <alignment horizontal="center" vertical="top" wrapText="1"/>
    </xf>
    <xf numFmtId="37" fontId="5" fillId="5" borderId="6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 applyBorder="1" applyAlignment="1">
      <alignment horizontal="center" wrapText="1"/>
    </xf>
    <xf numFmtId="37" fontId="5" fillId="3" borderId="6" xfId="0" applyNumberFormat="1" applyFont="1" applyFill="1" applyBorder="1" applyAlignment="1">
      <alignment horizontal="center" vertical="top" wrapText="1"/>
    </xf>
    <xf numFmtId="37" fontId="5" fillId="0" borderId="0" xfId="0" applyNumberFormat="1" applyFont="1" applyFill="1" applyBorder="1" applyAlignment="1">
      <alignment vertical="top" readingOrder="1"/>
    </xf>
    <xf numFmtId="37" fontId="5" fillId="0" borderId="0" xfId="0" quotePrefix="1" applyNumberFormat="1" applyFont="1" applyAlignment="1">
      <alignment horizontal="center"/>
    </xf>
    <xf numFmtId="37" fontId="5" fillId="2" borderId="5" xfId="0" applyNumberFormat="1" applyFont="1" applyFill="1" applyBorder="1"/>
    <xf numFmtId="37" fontId="5" fillId="3" borderId="5" xfId="0" applyNumberFormat="1" applyFont="1" applyFill="1" applyBorder="1"/>
    <xf numFmtId="37" fontId="5" fillId="4" borderId="5" xfId="0" applyNumberFormat="1" applyFont="1" applyFill="1" applyBorder="1"/>
    <xf numFmtId="37" fontId="5" fillId="5" borderId="5" xfId="0" applyNumberFormat="1" applyFont="1" applyFill="1" applyBorder="1" applyAlignment="1">
      <alignment horizontal="right"/>
    </xf>
    <xf numFmtId="37" fontId="5" fillId="5" borderId="5" xfId="0" applyNumberFormat="1" applyFont="1" applyFill="1" applyBorder="1"/>
    <xf numFmtId="37" fontId="5" fillId="0" borderId="0" xfId="0" quotePrefix="1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5" fillId="0" borderId="0" xfId="0" applyNumberFormat="1" applyFont="1"/>
    <xf numFmtId="1" fontId="5" fillId="0" borderId="5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Alignment="1">
      <alignment horizontal="center"/>
    </xf>
    <xf numFmtId="3" fontId="5" fillId="3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3" fontId="5" fillId="5" borderId="5" xfId="0" applyNumberFormat="1" applyFont="1" applyFill="1" applyBorder="1" applyAlignment="1">
      <alignment horizontal="center" vertical="top" wrapText="1"/>
    </xf>
    <xf numFmtId="3" fontId="5" fillId="5" borderId="6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 wrapText="1"/>
    </xf>
    <xf numFmtId="3" fontId="5" fillId="3" borderId="6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37" fontId="5" fillId="2" borderId="5" xfId="0" applyNumberFormat="1" applyFont="1" applyFill="1" applyBorder="1" applyAlignment="1">
      <alignment horizontal="right" vertical="top" wrapText="1"/>
    </xf>
    <xf numFmtId="37" fontId="5" fillId="2" borderId="5" xfId="0" applyNumberFormat="1" applyFont="1" applyFill="1" applyBorder="1" applyAlignment="1">
      <alignment horizontal="right"/>
    </xf>
    <xf numFmtId="37" fontId="5" fillId="3" borderId="5" xfId="0" applyNumberFormat="1" applyFont="1" applyFill="1" applyBorder="1" applyAlignment="1">
      <alignment horizontal="right" vertical="top" wrapText="1"/>
    </xf>
    <xf numFmtId="37" fontId="5" fillId="3" borderId="5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center"/>
    </xf>
    <xf numFmtId="37" fontId="5" fillId="4" borderId="5" xfId="0" applyNumberFormat="1" applyFont="1" applyFill="1" applyBorder="1" applyAlignment="1">
      <alignment horizontal="right" vertical="top" wrapText="1"/>
    </xf>
    <xf numFmtId="37" fontId="5" fillId="4" borderId="5" xfId="0" applyNumberFormat="1" applyFont="1" applyFill="1" applyBorder="1" applyAlignment="1">
      <alignment horizontal="right"/>
    </xf>
    <xf numFmtId="37" fontId="5" fillId="5" borderId="5" xfId="0" applyNumberFormat="1" applyFont="1" applyFill="1" applyBorder="1" applyAlignment="1">
      <alignment horizontal="right" vertical="top" wrapText="1"/>
    </xf>
    <xf numFmtId="2" fontId="5" fillId="0" borderId="0" xfId="0" applyNumberFormat="1" applyFont="1" applyAlignment="1">
      <alignment horizontal="center"/>
    </xf>
    <xf numFmtId="37" fontId="5" fillId="5" borderId="0" xfId="0" applyNumberFormat="1" applyFont="1" applyFill="1"/>
    <xf numFmtId="37" fontId="5" fillId="5" borderId="5" xfId="0" applyNumberFormat="1" applyFont="1" applyFill="1" applyBorder="1" applyAlignment="1">
      <alignment horizontal="left" vertical="top" wrapText="1"/>
    </xf>
    <xf numFmtId="37" fontId="5" fillId="5" borderId="5" xfId="0" applyNumberFormat="1" applyFont="1" applyFill="1" applyBorder="1" applyAlignment="1">
      <alignment wrapText="1"/>
    </xf>
    <xf numFmtId="37" fontId="5" fillId="6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5" fillId="2" borderId="3" xfId="0" applyNumberFormat="1" applyFont="1" applyFill="1" applyBorder="1" applyAlignment="1">
      <alignment horizontal="center"/>
    </xf>
    <xf numFmtId="37" fontId="5" fillId="3" borderId="3" xfId="0" applyNumberFormat="1" applyFont="1" applyFill="1" applyBorder="1" applyAlignment="1">
      <alignment horizontal="center"/>
    </xf>
    <xf numFmtId="37" fontId="5" fillId="4" borderId="3" xfId="0" applyNumberFormat="1" applyFont="1" applyFill="1" applyBorder="1" applyAlignment="1">
      <alignment horizontal="center"/>
    </xf>
    <xf numFmtId="37" fontId="5" fillId="5" borderId="0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100.00.00.900-5100.13</v>
          </cell>
        </row>
        <row r="4737">
          <cell r="A4737" t="str">
            <v>340.00.00.900-6700.01</v>
          </cell>
          <cell r="B4737" t="str">
            <v>340</v>
          </cell>
          <cell r="C4737" t="str">
            <v>00</v>
          </cell>
          <cell r="D4737" t="str">
            <v>00</v>
          </cell>
          <cell r="E4737" t="str">
            <v>900</v>
          </cell>
          <cell r="F4737" t="str">
            <v>6700.01</v>
          </cell>
          <cell r="G4737" t="str">
            <v>Depreciation Buildings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  <cell r="L4737">
            <v>0</v>
          </cell>
          <cell r="M4737">
            <v>0</v>
          </cell>
          <cell r="N4737">
            <v>0</v>
          </cell>
        </row>
        <row r="4738">
          <cell r="A4738" t="str">
            <v>340.00.00.900-7000.02</v>
          </cell>
          <cell r="B4738" t="str">
            <v>340</v>
          </cell>
          <cell r="C4738" t="str">
            <v>00</v>
          </cell>
          <cell r="D4738" t="str">
            <v>00</v>
          </cell>
          <cell r="E4738" t="str">
            <v>900</v>
          </cell>
          <cell r="F4738" t="str">
            <v>7000.02</v>
          </cell>
          <cell r="G4738" t="str">
            <v>Capital Outlay Vehicles-Major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L4738">
            <v>0</v>
          </cell>
          <cell r="M4738">
            <v>0</v>
          </cell>
          <cell r="N4738">
            <v>0</v>
          </cell>
        </row>
        <row r="4739">
          <cell r="A4739" t="str">
            <v>340.00.00.900-7000.99</v>
          </cell>
          <cell r="B4739" t="str">
            <v>340</v>
          </cell>
          <cell r="C4739" t="str">
            <v>00</v>
          </cell>
          <cell r="D4739" t="str">
            <v>00</v>
          </cell>
          <cell r="E4739" t="str">
            <v>900</v>
          </cell>
          <cell r="F4739" t="str">
            <v>7000.99</v>
          </cell>
          <cell r="G4739" t="str">
            <v>Capital Outlay General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L4739">
            <v>0</v>
          </cell>
          <cell r="M4739">
            <v>0</v>
          </cell>
          <cell r="N4739">
            <v>0</v>
          </cell>
        </row>
        <row r="4740">
          <cell r="A4740" t="str">
            <v>340.00.00.900-9000.01</v>
          </cell>
          <cell r="B4740" t="str">
            <v>340</v>
          </cell>
          <cell r="C4740" t="str">
            <v>00</v>
          </cell>
          <cell r="D4740" t="str">
            <v>00</v>
          </cell>
          <cell r="E4740" t="str">
            <v>900</v>
          </cell>
          <cell r="F4740" t="str">
            <v>9000.01</v>
          </cell>
          <cell r="G4740" t="str">
            <v>Operating Transfers Out General Fund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L4740">
            <v>0</v>
          </cell>
          <cell r="M4740">
            <v>0</v>
          </cell>
          <cell r="N4740">
            <v>0</v>
          </cell>
        </row>
        <row r="4741">
          <cell r="A4741" t="str">
            <v>340.00.00.900-9000.82</v>
          </cell>
          <cell r="B4741" t="str">
            <v>340</v>
          </cell>
          <cell r="C4741" t="str">
            <v>00</v>
          </cell>
          <cell r="D4741" t="str">
            <v>00</v>
          </cell>
          <cell r="E4741" t="str">
            <v>900</v>
          </cell>
          <cell r="F4741" t="str">
            <v>9000.82</v>
          </cell>
          <cell r="G4741" t="str">
            <v>Operating Transfers Out Vehicle Fund</v>
          </cell>
          <cell r="H4741">
            <v>127500</v>
          </cell>
          <cell r="I4741">
            <v>0</v>
          </cell>
          <cell r="J4741">
            <v>127500</v>
          </cell>
          <cell r="K4741">
            <v>0</v>
          </cell>
          <cell r="L4741">
            <v>0</v>
          </cell>
          <cell r="M4741">
            <v>0</v>
          </cell>
          <cell r="N4741">
            <v>127500</v>
          </cell>
        </row>
        <row r="4742">
          <cell r="A4742" t="str">
            <v>340.00.00.900-9887.01</v>
          </cell>
          <cell r="B4742" t="str">
            <v>340</v>
          </cell>
          <cell r="C4742" t="str">
            <v>00</v>
          </cell>
          <cell r="D4742" t="str">
            <v>00</v>
          </cell>
          <cell r="E4742" t="str">
            <v>900</v>
          </cell>
          <cell r="F4742" t="str">
            <v>9887.01</v>
          </cell>
          <cell r="G4742" t="str">
            <v>Bad Debt Expense Service Fees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L4742">
            <v>0</v>
          </cell>
          <cell r="M4742">
            <v>0</v>
          </cell>
          <cell r="N4742">
            <v>0</v>
          </cell>
        </row>
        <row r="4743">
          <cell r="A4743" t="str">
            <v>340.05.00.150-5100.00</v>
          </cell>
          <cell r="B4743" t="str">
            <v>340</v>
          </cell>
          <cell r="C4743" t="str">
            <v>05</v>
          </cell>
          <cell r="D4743" t="str">
            <v>00</v>
          </cell>
          <cell r="E4743" t="str">
            <v>150</v>
          </cell>
          <cell r="F4743" t="str">
            <v>5100.00</v>
          </cell>
          <cell r="G4743" t="str">
            <v>Benefits PERS Pool Liability</v>
          </cell>
          <cell r="H4743">
            <v>0</v>
          </cell>
          <cell r="I4743">
            <v>0</v>
          </cell>
          <cell r="J4743">
            <v>0</v>
          </cell>
          <cell r="K4743">
            <v>0</v>
          </cell>
          <cell r="L4743">
            <v>0</v>
          </cell>
          <cell r="M4743">
            <v>0</v>
          </cell>
          <cell r="N4743">
            <v>0</v>
          </cell>
        </row>
        <row r="4744">
          <cell r="A4744" t="str">
            <v>340.05.00.150-6000.01</v>
          </cell>
          <cell r="B4744" t="str">
            <v>340</v>
          </cell>
          <cell r="C4744" t="str">
            <v>05</v>
          </cell>
          <cell r="D4744" t="str">
            <v>00</v>
          </cell>
          <cell r="E4744" t="str">
            <v>150</v>
          </cell>
          <cell r="F4744" t="str">
            <v>6000.01</v>
          </cell>
          <cell r="G4744" t="str">
            <v>Professional Services General</v>
          </cell>
          <cell r="H4744">
            <v>20000</v>
          </cell>
          <cell r="I4744">
            <v>0</v>
          </cell>
          <cell r="J4744">
            <v>20000</v>
          </cell>
          <cell r="K4744">
            <v>0</v>
          </cell>
          <cell r="L4744">
            <v>0</v>
          </cell>
          <cell r="M4744">
            <v>0</v>
          </cell>
          <cell r="N4744">
            <v>20000</v>
          </cell>
        </row>
        <row r="4745">
          <cell r="A4745" t="str">
            <v>340.30.40.015-5000.01</v>
          </cell>
          <cell r="B4745" t="str">
            <v>340</v>
          </cell>
          <cell r="C4745" t="str">
            <v>30</v>
          </cell>
          <cell r="D4745" t="str">
            <v>40</v>
          </cell>
          <cell r="E4745" t="str">
            <v>015</v>
          </cell>
          <cell r="F4745" t="str">
            <v>5000.01</v>
          </cell>
          <cell r="G4745" t="str">
            <v>Salaries Regular</v>
          </cell>
          <cell r="H4745">
            <v>781863</v>
          </cell>
          <cell r="I4745">
            <v>0</v>
          </cell>
          <cell r="J4745">
            <v>781863</v>
          </cell>
          <cell r="K4745">
            <v>0</v>
          </cell>
          <cell r="L4745">
            <v>0</v>
          </cell>
          <cell r="M4745">
            <v>221914.54</v>
          </cell>
          <cell r="N4745">
            <v>559948.46</v>
          </cell>
        </row>
        <row r="4746">
          <cell r="A4746" t="str">
            <v>340.30.40.015-5000.02</v>
          </cell>
          <cell r="B4746" t="str">
            <v>340</v>
          </cell>
          <cell r="C4746" t="str">
            <v>30</v>
          </cell>
          <cell r="D4746" t="str">
            <v>40</v>
          </cell>
          <cell r="E4746" t="str">
            <v>015</v>
          </cell>
          <cell r="F4746" t="str">
            <v>5000.02</v>
          </cell>
          <cell r="G4746" t="str">
            <v>Salaries Part Time</v>
          </cell>
          <cell r="H4746">
            <v>0</v>
          </cell>
          <cell r="I4746">
            <v>0</v>
          </cell>
          <cell r="J4746">
            <v>0</v>
          </cell>
          <cell r="K4746">
            <v>0</v>
          </cell>
          <cell r="L4746">
            <v>0</v>
          </cell>
          <cell r="M4746">
            <v>0</v>
          </cell>
          <cell r="N4746">
            <v>0</v>
          </cell>
        </row>
        <row r="4747">
          <cell r="A4747" t="str">
            <v>340.30.40.015-5000.03</v>
          </cell>
          <cell r="B4747" t="str">
            <v>340</v>
          </cell>
          <cell r="C4747" t="str">
            <v>30</v>
          </cell>
          <cell r="D4747" t="str">
            <v>40</v>
          </cell>
          <cell r="E4747" t="str">
            <v>015</v>
          </cell>
          <cell r="F4747" t="str">
            <v>5000.03</v>
          </cell>
          <cell r="G4747" t="str">
            <v>Salaries Overtime</v>
          </cell>
          <cell r="H4747">
            <v>41200</v>
          </cell>
          <cell r="I4747">
            <v>0</v>
          </cell>
          <cell r="J4747">
            <v>41200</v>
          </cell>
          <cell r="K4747">
            <v>0</v>
          </cell>
          <cell r="L4747">
            <v>0</v>
          </cell>
          <cell r="M4747">
            <v>4970.92</v>
          </cell>
          <cell r="N4747">
            <v>36229.08</v>
          </cell>
        </row>
        <row r="4748">
          <cell r="A4748" t="str">
            <v>340.30.40.015-5000.04</v>
          </cell>
          <cell r="B4748" t="str">
            <v>340</v>
          </cell>
          <cell r="C4748" t="str">
            <v>30</v>
          </cell>
          <cell r="D4748" t="str">
            <v>40</v>
          </cell>
          <cell r="E4748" t="str">
            <v>015</v>
          </cell>
          <cell r="F4748" t="str">
            <v>5000.04</v>
          </cell>
          <cell r="G4748" t="str">
            <v>Salaries Holiday Pay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  <cell r="L4748">
            <v>0</v>
          </cell>
          <cell r="M4748">
            <v>0</v>
          </cell>
          <cell r="N4748">
            <v>0</v>
          </cell>
        </row>
        <row r="4749">
          <cell r="A4749" t="str">
            <v>340.30.40.015-5000.06</v>
          </cell>
          <cell r="B4749" t="str">
            <v>340</v>
          </cell>
          <cell r="C4749" t="str">
            <v>30</v>
          </cell>
          <cell r="D4749" t="str">
            <v>40</v>
          </cell>
          <cell r="E4749" t="str">
            <v>015</v>
          </cell>
          <cell r="F4749" t="str">
            <v>5000.06</v>
          </cell>
          <cell r="G4749" t="str">
            <v>Salaries Out of Class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  <cell r="L4749">
            <v>0</v>
          </cell>
          <cell r="M4749">
            <v>1844.54</v>
          </cell>
          <cell r="N4749">
            <v>-1844.54</v>
          </cell>
        </row>
        <row r="4750">
          <cell r="A4750" t="str">
            <v>340.30.40.015-5000.07</v>
          </cell>
          <cell r="B4750" t="str">
            <v>340</v>
          </cell>
          <cell r="C4750" t="str">
            <v>30</v>
          </cell>
          <cell r="D4750" t="str">
            <v>40</v>
          </cell>
          <cell r="E4750" t="str">
            <v>015</v>
          </cell>
          <cell r="F4750" t="str">
            <v>5000.07</v>
          </cell>
          <cell r="G4750" t="str">
            <v>Salaries Admin Leave Pay</v>
          </cell>
          <cell r="H4750">
            <v>10326</v>
          </cell>
          <cell r="I4750">
            <v>0</v>
          </cell>
          <cell r="J4750">
            <v>10326</v>
          </cell>
          <cell r="K4750">
            <v>0</v>
          </cell>
          <cell r="L4750">
            <v>0</v>
          </cell>
          <cell r="M4750">
            <v>2977.04</v>
          </cell>
          <cell r="N4750">
            <v>7348.96</v>
          </cell>
        </row>
        <row r="4751">
          <cell r="A4751" t="str">
            <v>340.30.40.015-5000.08</v>
          </cell>
          <cell r="B4751" t="str">
            <v>340</v>
          </cell>
          <cell r="C4751" t="str">
            <v>30</v>
          </cell>
          <cell r="D4751" t="str">
            <v>40</v>
          </cell>
          <cell r="E4751" t="str">
            <v>015</v>
          </cell>
          <cell r="F4751" t="str">
            <v>5000.08</v>
          </cell>
          <cell r="G4751" t="str">
            <v>Salaries Longevity Pay</v>
          </cell>
          <cell r="H4751">
            <v>5717</v>
          </cell>
          <cell r="I4751">
            <v>0</v>
          </cell>
          <cell r="J4751">
            <v>5717</v>
          </cell>
          <cell r="K4751">
            <v>0</v>
          </cell>
          <cell r="L4751">
            <v>0</v>
          </cell>
          <cell r="M4751">
            <v>0</v>
          </cell>
          <cell r="N4751">
            <v>5717</v>
          </cell>
        </row>
        <row r="4752">
          <cell r="A4752" t="str">
            <v>340.30.40.015-5000.11</v>
          </cell>
          <cell r="B4752" t="str">
            <v>340</v>
          </cell>
          <cell r="C4752" t="str">
            <v>30</v>
          </cell>
          <cell r="D4752" t="str">
            <v>40</v>
          </cell>
          <cell r="E4752" t="str">
            <v>015</v>
          </cell>
          <cell r="F4752" t="str">
            <v>5000.11</v>
          </cell>
          <cell r="G4752" t="str">
            <v>Salaries Worker's Comp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L4752">
            <v>0</v>
          </cell>
          <cell r="M4752">
            <v>0</v>
          </cell>
          <cell r="N4752">
            <v>0</v>
          </cell>
        </row>
        <row r="4753">
          <cell r="A4753" t="str">
            <v>340.30.40.015-5000.12</v>
          </cell>
          <cell r="B4753" t="str">
            <v>340</v>
          </cell>
          <cell r="C4753" t="str">
            <v>30</v>
          </cell>
          <cell r="D4753" t="str">
            <v>40</v>
          </cell>
          <cell r="E4753" t="str">
            <v>015</v>
          </cell>
          <cell r="F4753" t="str">
            <v>5000.12</v>
          </cell>
          <cell r="G4753" t="str">
            <v>Salaries Compensated Absences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>
            <v>0</v>
          </cell>
          <cell r="M4753">
            <v>0</v>
          </cell>
          <cell r="N4753">
            <v>0</v>
          </cell>
        </row>
        <row r="4754">
          <cell r="A4754" t="str">
            <v>340.30.40.015-5000.99</v>
          </cell>
          <cell r="B4754" t="str">
            <v>340</v>
          </cell>
          <cell r="C4754" t="str">
            <v>30</v>
          </cell>
          <cell r="D4754" t="str">
            <v>40</v>
          </cell>
          <cell r="E4754" t="str">
            <v>015</v>
          </cell>
          <cell r="F4754" t="str">
            <v>5000.99</v>
          </cell>
          <cell r="G4754" t="str">
            <v>Salaries New Personnel Requests</v>
          </cell>
          <cell r="H4754">
            <v>16880</v>
          </cell>
          <cell r="I4754">
            <v>0</v>
          </cell>
          <cell r="J4754">
            <v>16880</v>
          </cell>
          <cell r="K4754">
            <v>0</v>
          </cell>
          <cell r="L4754">
            <v>0</v>
          </cell>
          <cell r="M4754">
            <v>0</v>
          </cell>
          <cell r="N4754">
            <v>16880</v>
          </cell>
        </row>
        <row r="4755">
          <cell r="A4755" t="str">
            <v>340.30.40.015-5100.00</v>
          </cell>
          <cell r="B4755" t="str">
            <v>340</v>
          </cell>
          <cell r="C4755" t="str">
            <v>30</v>
          </cell>
          <cell r="D4755" t="str">
            <v>40</v>
          </cell>
          <cell r="E4755" t="str">
            <v>015</v>
          </cell>
          <cell r="F4755" t="str">
            <v>5100.00</v>
          </cell>
          <cell r="G4755" t="str">
            <v>Benefits PERS Pool Liability</v>
          </cell>
          <cell r="H4755">
            <v>148710</v>
          </cell>
          <cell r="I4755">
            <v>0</v>
          </cell>
          <cell r="J4755">
            <v>148710</v>
          </cell>
          <cell r="K4755">
            <v>0</v>
          </cell>
          <cell r="L4755">
            <v>0</v>
          </cell>
          <cell r="M4755">
            <v>42140.65</v>
          </cell>
          <cell r="N4755">
            <v>106569.35</v>
          </cell>
        </row>
        <row r="4756">
          <cell r="A4756" t="str">
            <v>340.30.40.015-5100.01</v>
          </cell>
          <cell r="B4756" t="str">
            <v>340</v>
          </cell>
          <cell r="C4756" t="str">
            <v>30</v>
          </cell>
          <cell r="D4756" t="str">
            <v>40</v>
          </cell>
          <cell r="E4756" t="str">
            <v>015</v>
          </cell>
          <cell r="F4756" t="str">
            <v>5100.01</v>
          </cell>
          <cell r="G4756" t="str">
            <v>Benefits Retirement</v>
          </cell>
          <cell r="H4756">
            <v>51590</v>
          </cell>
          <cell r="I4756">
            <v>0</v>
          </cell>
          <cell r="J4756">
            <v>51590</v>
          </cell>
          <cell r="K4756">
            <v>0</v>
          </cell>
          <cell r="L4756">
            <v>0</v>
          </cell>
          <cell r="M4756">
            <v>15014.82</v>
          </cell>
          <cell r="N4756">
            <v>36575.18</v>
          </cell>
        </row>
        <row r="4757">
          <cell r="A4757" t="str">
            <v>340.30.40.015-5100.02</v>
          </cell>
          <cell r="B4757" t="str">
            <v>340</v>
          </cell>
          <cell r="C4757" t="str">
            <v>30</v>
          </cell>
          <cell r="D4757" t="str">
            <v>40</v>
          </cell>
          <cell r="E4757" t="str">
            <v>015</v>
          </cell>
          <cell r="F4757" t="str">
            <v>5100.02</v>
          </cell>
          <cell r="G4757" t="str">
            <v>Benefits Health Insurance</v>
          </cell>
          <cell r="H4757">
            <v>122220</v>
          </cell>
          <cell r="I4757">
            <v>0</v>
          </cell>
          <cell r="J4757">
            <v>122220</v>
          </cell>
          <cell r="K4757">
            <v>0</v>
          </cell>
          <cell r="L4757">
            <v>0</v>
          </cell>
          <cell r="M4757">
            <v>36511.879999999997</v>
          </cell>
          <cell r="N4757">
            <v>85708.12</v>
          </cell>
        </row>
        <row r="4758">
          <cell r="A4758" t="str">
            <v>340.30.40.015-5100.03</v>
          </cell>
          <cell r="B4758" t="str">
            <v>340</v>
          </cell>
          <cell r="C4758" t="str">
            <v>30</v>
          </cell>
          <cell r="D4758" t="str">
            <v>40</v>
          </cell>
          <cell r="E4758" t="str">
            <v>015</v>
          </cell>
          <cell r="F4758" t="str">
            <v>5100.03</v>
          </cell>
          <cell r="G4758" t="str">
            <v>Benefits Dental Insurance</v>
          </cell>
          <cell r="H4758">
            <v>11245</v>
          </cell>
          <cell r="I4758">
            <v>0</v>
          </cell>
          <cell r="J4758">
            <v>11245</v>
          </cell>
          <cell r="K4758">
            <v>0</v>
          </cell>
          <cell r="L4758">
            <v>0</v>
          </cell>
          <cell r="M4758">
            <v>2505.67</v>
          </cell>
          <cell r="N4758">
            <v>8739.33</v>
          </cell>
        </row>
        <row r="4759">
          <cell r="A4759" t="str">
            <v>340.30.40.015-5100.04</v>
          </cell>
          <cell r="B4759" t="str">
            <v>340</v>
          </cell>
          <cell r="C4759" t="str">
            <v>30</v>
          </cell>
          <cell r="D4759" t="str">
            <v>40</v>
          </cell>
          <cell r="E4759" t="str">
            <v>015</v>
          </cell>
          <cell r="F4759" t="str">
            <v>5100.04</v>
          </cell>
          <cell r="G4759" t="str">
            <v>Benefits Vision Insurance</v>
          </cell>
          <cell r="H4759">
            <v>1715</v>
          </cell>
          <cell r="I4759">
            <v>0</v>
          </cell>
          <cell r="J4759">
            <v>1715</v>
          </cell>
          <cell r="K4759">
            <v>0</v>
          </cell>
          <cell r="L4759">
            <v>0</v>
          </cell>
          <cell r="M4759">
            <v>405.08</v>
          </cell>
          <cell r="N4759">
            <v>1309.92</v>
          </cell>
        </row>
        <row r="4760">
          <cell r="A4760" t="str">
            <v>340.30.40.015-5100.05</v>
          </cell>
          <cell r="B4760" t="str">
            <v>340</v>
          </cell>
          <cell r="C4760" t="str">
            <v>30</v>
          </cell>
          <cell r="D4760" t="str">
            <v>40</v>
          </cell>
          <cell r="E4760" t="str">
            <v>015</v>
          </cell>
          <cell r="F4760" t="str">
            <v>5100.05</v>
          </cell>
          <cell r="G4760" t="str">
            <v>Benefits Life Insurance</v>
          </cell>
          <cell r="H4760">
            <v>1590</v>
          </cell>
          <cell r="I4760">
            <v>0</v>
          </cell>
          <cell r="J4760">
            <v>1590</v>
          </cell>
          <cell r="K4760">
            <v>0</v>
          </cell>
          <cell r="L4760">
            <v>0</v>
          </cell>
          <cell r="M4760">
            <v>384.72</v>
          </cell>
          <cell r="N4760">
            <v>1205.28</v>
          </cell>
        </row>
        <row r="4761">
          <cell r="A4761" t="str">
            <v>340.30.40.015-5100.06</v>
          </cell>
          <cell r="B4761" t="str">
            <v>340</v>
          </cell>
          <cell r="C4761" t="str">
            <v>30</v>
          </cell>
          <cell r="D4761" t="str">
            <v>40</v>
          </cell>
          <cell r="E4761" t="str">
            <v>015</v>
          </cell>
          <cell r="F4761" t="str">
            <v>5100.06</v>
          </cell>
          <cell r="G4761" t="str">
            <v>Benefits Worker's Comp</v>
          </cell>
          <cell r="H4761">
            <v>22600</v>
          </cell>
          <cell r="I4761">
            <v>0</v>
          </cell>
          <cell r="J4761">
            <v>22600</v>
          </cell>
          <cell r="K4761">
            <v>0</v>
          </cell>
          <cell r="L4761">
            <v>0</v>
          </cell>
          <cell r="M4761">
            <v>0</v>
          </cell>
          <cell r="N4761">
            <v>22600</v>
          </cell>
        </row>
        <row r="4762">
          <cell r="A4762" t="str">
            <v>340.30.40.015-5100.07</v>
          </cell>
          <cell r="B4762" t="str">
            <v>340</v>
          </cell>
          <cell r="C4762" t="str">
            <v>30</v>
          </cell>
          <cell r="D4762" t="str">
            <v>40</v>
          </cell>
          <cell r="E4762" t="str">
            <v>015</v>
          </cell>
          <cell r="F4762" t="str">
            <v>5100.07</v>
          </cell>
          <cell r="G4762" t="str">
            <v>Benefits Long Term Disability</v>
          </cell>
          <cell r="H4762">
            <v>4310</v>
          </cell>
          <cell r="I4762">
            <v>0</v>
          </cell>
          <cell r="J4762">
            <v>4310</v>
          </cell>
          <cell r="K4762">
            <v>0</v>
          </cell>
          <cell r="L4762">
            <v>0</v>
          </cell>
          <cell r="M4762">
            <v>896.4</v>
          </cell>
          <cell r="N4762">
            <v>3413.6</v>
          </cell>
        </row>
        <row r="4763">
          <cell r="A4763" t="str">
            <v>340.30.40.015-5100.08</v>
          </cell>
          <cell r="B4763" t="str">
            <v>340</v>
          </cell>
          <cell r="C4763" t="str">
            <v>30</v>
          </cell>
          <cell r="D4763" t="str">
            <v>40</v>
          </cell>
          <cell r="E4763" t="str">
            <v>015</v>
          </cell>
          <cell r="F4763" t="str">
            <v>5100.08</v>
          </cell>
          <cell r="G4763" t="str">
            <v>Benefits Deferred Compensation</v>
          </cell>
          <cell r="H4763">
            <v>2880</v>
          </cell>
          <cell r="I4763">
            <v>0</v>
          </cell>
          <cell r="J4763">
            <v>2880</v>
          </cell>
          <cell r="K4763">
            <v>0</v>
          </cell>
          <cell r="L4763">
            <v>0</v>
          </cell>
          <cell r="M4763">
            <v>997.89</v>
          </cell>
          <cell r="N4763">
            <v>1882.11</v>
          </cell>
        </row>
        <row r="4764">
          <cell r="A4764" t="str">
            <v>340.30.40.015-5100.09</v>
          </cell>
          <cell r="B4764" t="str">
            <v>340</v>
          </cell>
          <cell r="C4764" t="str">
            <v>30</v>
          </cell>
          <cell r="D4764" t="str">
            <v>40</v>
          </cell>
          <cell r="E4764" t="str">
            <v>015</v>
          </cell>
          <cell r="F4764" t="str">
            <v>5100.09</v>
          </cell>
          <cell r="G4764" t="str">
            <v>Benefits Unemployment Insurance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  <cell r="L4764">
            <v>0</v>
          </cell>
          <cell r="M4764">
            <v>0</v>
          </cell>
          <cell r="N4764">
            <v>0</v>
          </cell>
        </row>
        <row r="4765">
          <cell r="A4765" t="str">
            <v>340.30.40.015-5100.10</v>
          </cell>
          <cell r="B4765" t="str">
            <v>340</v>
          </cell>
          <cell r="C4765" t="str">
            <v>30</v>
          </cell>
          <cell r="D4765" t="str">
            <v>40</v>
          </cell>
          <cell r="E4765" t="str">
            <v>015</v>
          </cell>
          <cell r="F4765" t="str">
            <v>5100.10</v>
          </cell>
          <cell r="G4765" t="str">
            <v>Benefits Uniform Allowance</v>
          </cell>
          <cell r="H4765">
            <v>300</v>
          </cell>
          <cell r="I4765">
            <v>0</v>
          </cell>
          <cell r="J4765">
            <v>300</v>
          </cell>
          <cell r="K4765">
            <v>0</v>
          </cell>
          <cell r="L4765">
            <v>0</v>
          </cell>
          <cell r="M4765">
            <v>0</v>
          </cell>
          <cell r="N4765">
            <v>300</v>
          </cell>
        </row>
        <row r="4766">
          <cell r="A4766" t="str">
            <v>340.30.40.015-5100.11</v>
          </cell>
          <cell r="B4766" t="str">
            <v>340</v>
          </cell>
          <cell r="C4766" t="str">
            <v>30</v>
          </cell>
          <cell r="D4766" t="str">
            <v>40</v>
          </cell>
          <cell r="E4766" t="str">
            <v>015</v>
          </cell>
          <cell r="F4766" t="str">
            <v>5100.11</v>
          </cell>
          <cell r="G4766" t="str">
            <v>Benefits Medicare</v>
          </cell>
          <cell r="H4766">
            <v>11305</v>
          </cell>
          <cell r="I4766">
            <v>0</v>
          </cell>
          <cell r="J4766">
            <v>11305</v>
          </cell>
          <cell r="K4766">
            <v>0</v>
          </cell>
          <cell r="L4766">
            <v>0</v>
          </cell>
          <cell r="M4766">
            <v>3388.55</v>
          </cell>
          <cell r="N4766">
            <v>7916.45</v>
          </cell>
        </row>
        <row r="4767">
          <cell r="A4767" t="str">
            <v>340.30.40.015-5100.12</v>
          </cell>
          <cell r="B4767" t="str">
            <v>340</v>
          </cell>
          <cell r="C4767" t="str">
            <v>30</v>
          </cell>
          <cell r="D4767" t="str">
            <v>40</v>
          </cell>
          <cell r="E4767" t="str">
            <v>015</v>
          </cell>
          <cell r="F4767" t="str">
            <v>5100.12</v>
          </cell>
          <cell r="G4767" t="str">
            <v>Benefits Annual Physical Exam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  <cell r="L4767">
            <v>0</v>
          </cell>
          <cell r="M4767">
            <v>0</v>
          </cell>
          <cell r="N4767">
            <v>0</v>
          </cell>
        </row>
        <row r="4768">
          <cell r="A4768" t="str">
            <v>340.30.40.015-5100.15</v>
          </cell>
          <cell r="B4768" t="str">
            <v>340</v>
          </cell>
          <cell r="C4768" t="str">
            <v>30</v>
          </cell>
          <cell r="D4768" t="str">
            <v>40</v>
          </cell>
          <cell r="E4768" t="str">
            <v>015</v>
          </cell>
          <cell r="F4768" t="str">
            <v>5100.15</v>
          </cell>
          <cell r="G4768" t="str">
            <v>Benefits Cell Phone Allowance</v>
          </cell>
          <cell r="H4768">
            <v>3695</v>
          </cell>
          <cell r="I4768">
            <v>0</v>
          </cell>
          <cell r="J4768">
            <v>3695</v>
          </cell>
          <cell r="K4768">
            <v>0</v>
          </cell>
          <cell r="L4768">
            <v>0</v>
          </cell>
          <cell r="M4768">
            <v>1223.4000000000001</v>
          </cell>
          <cell r="N4768">
            <v>2471.6</v>
          </cell>
        </row>
        <row r="4769">
          <cell r="A4769" t="str">
            <v>340.30.40.015-5100.16</v>
          </cell>
          <cell r="B4769" t="str">
            <v>340</v>
          </cell>
          <cell r="C4769" t="str">
            <v>30</v>
          </cell>
          <cell r="D4769" t="str">
            <v>40</v>
          </cell>
          <cell r="E4769" t="str">
            <v>015</v>
          </cell>
          <cell r="F4769" t="str">
            <v>5100.16</v>
          </cell>
          <cell r="G4769" t="str">
            <v>Benefits 1959 Survivor Retirement</v>
          </cell>
          <cell r="H4769">
            <v>0</v>
          </cell>
          <cell r="I4769">
            <v>0</v>
          </cell>
          <cell r="J4769">
            <v>0</v>
          </cell>
          <cell r="K4769">
            <v>0</v>
          </cell>
          <cell r="L4769">
            <v>0</v>
          </cell>
          <cell r="M4769">
            <v>0</v>
          </cell>
          <cell r="N4769">
            <v>0</v>
          </cell>
        </row>
        <row r="4770">
          <cell r="A4770" t="str">
            <v>340.30.40.015-5100.17</v>
          </cell>
          <cell r="B4770" t="str">
            <v>340</v>
          </cell>
          <cell r="C4770" t="str">
            <v>30</v>
          </cell>
          <cell r="D4770" t="str">
            <v>40</v>
          </cell>
          <cell r="E4770" t="str">
            <v>015</v>
          </cell>
          <cell r="F4770" t="str">
            <v>5100.17</v>
          </cell>
          <cell r="G4770" t="str">
            <v>Benefits Other Post Employment Benefits</v>
          </cell>
          <cell r="H4770">
            <v>12125</v>
          </cell>
          <cell r="I4770">
            <v>0</v>
          </cell>
          <cell r="J4770">
            <v>12125</v>
          </cell>
          <cell r="K4770">
            <v>0</v>
          </cell>
          <cell r="L4770">
            <v>0</v>
          </cell>
          <cell r="M4770">
            <v>4050</v>
          </cell>
          <cell r="N4770">
            <v>8075</v>
          </cell>
        </row>
        <row r="4771">
          <cell r="A4771" t="str">
            <v>340.30.40.015-6000.01</v>
          </cell>
          <cell r="B4771" t="str">
            <v>340</v>
          </cell>
          <cell r="C4771" t="str">
            <v>30</v>
          </cell>
          <cell r="D4771" t="str">
            <v>40</v>
          </cell>
          <cell r="E4771" t="str">
            <v>015</v>
          </cell>
          <cell r="F4771" t="str">
            <v>6000.01</v>
          </cell>
          <cell r="G4771" t="str">
            <v>Professional Services General</v>
          </cell>
          <cell r="H4771">
            <v>172000</v>
          </cell>
          <cell r="I4771">
            <v>0</v>
          </cell>
          <cell r="J4771">
            <v>172000</v>
          </cell>
          <cell r="K4771">
            <v>0</v>
          </cell>
          <cell r="L4771">
            <v>0</v>
          </cell>
          <cell r="M4771">
            <v>4753.5</v>
          </cell>
          <cell r="N4771">
            <v>167246.5</v>
          </cell>
        </row>
        <row r="4772">
          <cell r="A4772" t="str">
            <v>340.30.40.015-6000.10</v>
          </cell>
          <cell r="B4772" t="str">
            <v>340</v>
          </cell>
          <cell r="C4772" t="str">
            <v>30</v>
          </cell>
          <cell r="D4772" t="str">
            <v>40</v>
          </cell>
          <cell r="E4772" t="str">
            <v>015</v>
          </cell>
          <cell r="F4772" t="str">
            <v>6000.10</v>
          </cell>
          <cell r="G4772" t="str">
            <v>Professional Services Consultant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  <cell r="L4772">
            <v>0</v>
          </cell>
          <cell r="M4772">
            <v>0</v>
          </cell>
          <cell r="N4772">
            <v>0</v>
          </cell>
        </row>
        <row r="4773">
          <cell r="A4773" t="str">
            <v>340.30.40.015-6000.18</v>
          </cell>
          <cell r="B4773" t="str">
            <v>340</v>
          </cell>
          <cell r="C4773" t="str">
            <v>30</v>
          </cell>
          <cell r="D4773" t="str">
            <v>40</v>
          </cell>
          <cell r="E4773" t="str">
            <v>015</v>
          </cell>
          <cell r="F4773" t="str">
            <v>6000.18</v>
          </cell>
          <cell r="G4773" t="str">
            <v>Professional Services Legal</v>
          </cell>
          <cell r="H4773">
            <v>6000</v>
          </cell>
          <cell r="I4773">
            <v>0</v>
          </cell>
          <cell r="J4773">
            <v>6000</v>
          </cell>
          <cell r="K4773">
            <v>0</v>
          </cell>
          <cell r="L4773">
            <v>0</v>
          </cell>
          <cell r="M4773">
            <v>0</v>
          </cell>
          <cell r="N4773">
            <v>6000</v>
          </cell>
        </row>
        <row r="4774">
          <cell r="A4774" t="str">
            <v>340.30.40.015-6000.19</v>
          </cell>
          <cell r="B4774" t="str">
            <v>340</v>
          </cell>
          <cell r="C4774" t="str">
            <v>30</v>
          </cell>
          <cell r="D4774" t="str">
            <v>40</v>
          </cell>
          <cell r="E4774" t="str">
            <v>015</v>
          </cell>
          <cell r="F4774" t="str">
            <v>6000.19</v>
          </cell>
          <cell r="G4774" t="str">
            <v>Professional Services Labor Relations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  <cell r="L4774">
            <v>0</v>
          </cell>
          <cell r="M4774">
            <v>0</v>
          </cell>
          <cell r="N4774">
            <v>0</v>
          </cell>
        </row>
        <row r="4775">
          <cell r="A4775" t="str">
            <v>340.30.40.015-6100.01</v>
          </cell>
          <cell r="B4775" t="str">
            <v>340</v>
          </cell>
          <cell r="C4775" t="str">
            <v>30</v>
          </cell>
          <cell r="D4775" t="str">
            <v>40</v>
          </cell>
          <cell r="E4775" t="str">
            <v>015</v>
          </cell>
          <cell r="F4775" t="str">
            <v>6100.01</v>
          </cell>
          <cell r="G4775" t="str">
            <v>Utilities Electric</v>
          </cell>
          <cell r="H4775">
            <v>5000</v>
          </cell>
          <cell r="I4775">
            <v>0</v>
          </cell>
          <cell r="J4775">
            <v>5000</v>
          </cell>
          <cell r="K4775">
            <v>0</v>
          </cell>
          <cell r="L4775">
            <v>0</v>
          </cell>
          <cell r="M4775">
            <v>0</v>
          </cell>
          <cell r="N4775">
            <v>5000</v>
          </cell>
        </row>
        <row r="4776">
          <cell r="A4776" t="str">
            <v>340.30.40.015-6100.02</v>
          </cell>
          <cell r="B4776" t="str">
            <v>340</v>
          </cell>
          <cell r="C4776" t="str">
            <v>30</v>
          </cell>
          <cell r="D4776" t="str">
            <v>40</v>
          </cell>
          <cell r="E4776" t="str">
            <v>015</v>
          </cell>
          <cell r="F4776" t="str">
            <v>6100.02</v>
          </cell>
          <cell r="G4776" t="str">
            <v>Utilities Telephone</v>
          </cell>
          <cell r="H4776">
            <v>0</v>
          </cell>
          <cell r="I4776">
            <v>0</v>
          </cell>
          <cell r="J4776">
            <v>0</v>
          </cell>
          <cell r="K4776">
            <v>0</v>
          </cell>
          <cell r="L4776">
            <v>0</v>
          </cell>
          <cell r="M4776">
            <v>0</v>
          </cell>
          <cell r="N4776">
            <v>0</v>
          </cell>
        </row>
        <row r="4777">
          <cell r="A4777" t="str">
            <v>340.30.40.015-6100.03</v>
          </cell>
          <cell r="B4777" t="str">
            <v>340</v>
          </cell>
          <cell r="C4777" t="str">
            <v>30</v>
          </cell>
          <cell r="D4777" t="str">
            <v>40</v>
          </cell>
          <cell r="E4777" t="str">
            <v>015</v>
          </cell>
          <cell r="F4777" t="str">
            <v>6100.03</v>
          </cell>
          <cell r="G4777" t="str">
            <v>Utilities Data Transmission / ISP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  <cell r="L4777">
            <v>0</v>
          </cell>
          <cell r="M4777">
            <v>0</v>
          </cell>
          <cell r="N4777">
            <v>0</v>
          </cell>
        </row>
        <row r="4778">
          <cell r="A4778" t="str">
            <v>340.30.40.015-6200.01</v>
          </cell>
          <cell r="B4778" t="str">
            <v>340</v>
          </cell>
          <cell r="C4778" t="str">
            <v>30</v>
          </cell>
          <cell r="D4778" t="str">
            <v>40</v>
          </cell>
          <cell r="E4778" t="str">
            <v>015</v>
          </cell>
          <cell r="F4778" t="str">
            <v>6200.01</v>
          </cell>
          <cell r="G4778" t="str">
            <v>Supplies Office</v>
          </cell>
          <cell r="H4778">
            <v>3500</v>
          </cell>
          <cell r="I4778">
            <v>0</v>
          </cell>
          <cell r="J4778">
            <v>3500</v>
          </cell>
          <cell r="K4778">
            <v>0</v>
          </cell>
          <cell r="L4778">
            <v>0</v>
          </cell>
          <cell r="M4778">
            <v>0</v>
          </cell>
          <cell r="N4778">
            <v>3500</v>
          </cell>
        </row>
        <row r="4779">
          <cell r="A4779" t="str">
            <v>340.30.40.015-6200.02</v>
          </cell>
          <cell r="B4779" t="str">
            <v>340</v>
          </cell>
          <cell r="C4779" t="str">
            <v>30</v>
          </cell>
          <cell r="D4779" t="str">
            <v>40</v>
          </cell>
          <cell r="E4779" t="str">
            <v>015</v>
          </cell>
          <cell r="F4779" t="str">
            <v>6200.02</v>
          </cell>
          <cell r="G4779" t="str">
            <v>Supplies Special Department</v>
          </cell>
          <cell r="H4779">
            <v>6600</v>
          </cell>
          <cell r="I4779">
            <v>0</v>
          </cell>
          <cell r="J4779">
            <v>6600</v>
          </cell>
          <cell r="K4779">
            <v>0</v>
          </cell>
          <cell r="L4779">
            <v>83.4</v>
          </cell>
          <cell r="M4779">
            <v>102</v>
          </cell>
          <cell r="N4779">
            <v>6414.6</v>
          </cell>
        </row>
        <row r="4780">
          <cell r="A4780" t="str">
            <v>340.30.40.015-6200.03</v>
          </cell>
          <cell r="B4780" t="str">
            <v>340</v>
          </cell>
          <cell r="C4780" t="str">
            <v>30</v>
          </cell>
          <cell r="D4780" t="str">
            <v>40</v>
          </cell>
          <cell r="E4780" t="str">
            <v>015</v>
          </cell>
          <cell r="F4780" t="str">
            <v>6200.03</v>
          </cell>
          <cell r="G4780" t="str">
            <v>Supplies Copier Maintenance &amp; Supplies</v>
          </cell>
          <cell r="H4780">
            <v>5000</v>
          </cell>
          <cell r="I4780">
            <v>0</v>
          </cell>
          <cell r="J4780">
            <v>5000</v>
          </cell>
          <cell r="K4780">
            <v>0</v>
          </cell>
          <cell r="L4780">
            <v>0</v>
          </cell>
          <cell r="M4780">
            <v>544.29999999999995</v>
          </cell>
          <cell r="N4780">
            <v>4455.7</v>
          </cell>
        </row>
        <row r="4781">
          <cell r="A4781" t="str">
            <v>340.30.40.015-6200.04</v>
          </cell>
          <cell r="B4781" t="str">
            <v>340</v>
          </cell>
          <cell r="C4781" t="str">
            <v>30</v>
          </cell>
          <cell r="D4781" t="str">
            <v>40</v>
          </cell>
          <cell r="E4781" t="str">
            <v>015</v>
          </cell>
          <cell r="F4781" t="str">
            <v>6200.04</v>
          </cell>
          <cell r="G4781" t="str">
            <v>Supplies Postage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L4781">
            <v>0</v>
          </cell>
          <cell r="M4781">
            <v>0</v>
          </cell>
          <cell r="N4781">
            <v>0</v>
          </cell>
        </row>
        <row r="4782">
          <cell r="A4782" t="str">
            <v>340.30.40.015-6200.05</v>
          </cell>
          <cell r="B4782" t="str">
            <v>340</v>
          </cell>
          <cell r="C4782" t="str">
            <v>30</v>
          </cell>
          <cell r="D4782" t="str">
            <v>40</v>
          </cell>
          <cell r="E4782" t="str">
            <v>015</v>
          </cell>
          <cell r="F4782" t="str">
            <v>6200.05</v>
          </cell>
          <cell r="G4782" t="str">
            <v>Supplies Gasoline</v>
          </cell>
          <cell r="H4782">
            <v>5000</v>
          </cell>
          <cell r="I4782">
            <v>0</v>
          </cell>
          <cell r="J4782">
            <v>5000</v>
          </cell>
          <cell r="K4782">
            <v>0</v>
          </cell>
          <cell r="L4782">
            <v>0</v>
          </cell>
          <cell r="M4782">
            <v>0</v>
          </cell>
          <cell r="N4782">
            <v>5000</v>
          </cell>
        </row>
        <row r="4783">
          <cell r="A4783" t="str">
            <v>340.30.40.015-6200.09</v>
          </cell>
          <cell r="B4783" t="str">
            <v>340</v>
          </cell>
          <cell r="C4783" t="str">
            <v>30</v>
          </cell>
          <cell r="D4783" t="str">
            <v>40</v>
          </cell>
          <cell r="E4783" t="str">
            <v>015</v>
          </cell>
          <cell r="F4783" t="str">
            <v>6200.09</v>
          </cell>
          <cell r="G4783" t="str">
            <v>Supplies Data Processing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L4783">
            <v>0</v>
          </cell>
          <cell r="M4783">
            <v>0</v>
          </cell>
          <cell r="N4783">
            <v>0</v>
          </cell>
        </row>
        <row r="4784">
          <cell r="A4784" t="str">
            <v>340.30.40.015-6300.01</v>
          </cell>
          <cell r="B4784" t="str">
            <v>340</v>
          </cell>
          <cell r="C4784" t="str">
            <v>30</v>
          </cell>
          <cell r="D4784" t="str">
            <v>40</v>
          </cell>
          <cell r="E4784" t="str">
            <v>015</v>
          </cell>
          <cell r="F4784" t="str">
            <v>6300.01</v>
          </cell>
          <cell r="G4784" t="str">
            <v>Dues &amp; Subscriptions Memberships</v>
          </cell>
          <cell r="H4784">
            <v>500</v>
          </cell>
          <cell r="I4784">
            <v>0</v>
          </cell>
          <cell r="J4784">
            <v>500</v>
          </cell>
          <cell r="K4784">
            <v>0</v>
          </cell>
          <cell r="L4784">
            <v>0</v>
          </cell>
          <cell r="M4784">
            <v>0</v>
          </cell>
          <cell r="N4784">
            <v>500</v>
          </cell>
        </row>
        <row r="4785">
          <cell r="A4785" t="str">
            <v>340.30.40.015-6300.02</v>
          </cell>
          <cell r="B4785" t="str">
            <v>340</v>
          </cell>
          <cell r="C4785" t="str">
            <v>30</v>
          </cell>
          <cell r="D4785" t="str">
            <v>40</v>
          </cell>
          <cell r="E4785" t="str">
            <v>015</v>
          </cell>
          <cell r="F4785" t="str">
            <v>6300.02</v>
          </cell>
          <cell r="G4785" t="str">
            <v>Dues &amp; Subscriptions Publications</v>
          </cell>
          <cell r="H4785">
            <v>500</v>
          </cell>
          <cell r="I4785">
            <v>0</v>
          </cell>
          <cell r="J4785">
            <v>500</v>
          </cell>
          <cell r="K4785">
            <v>0</v>
          </cell>
          <cell r="L4785">
            <v>0</v>
          </cell>
          <cell r="M4785">
            <v>0</v>
          </cell>
          <cell r="N4785">
            <v>500</v>
          </cell>
        </row>
        <row r="4786">
          <cell r="A4786" t="str">
            <v>340.30.40.015-6400.01</v>
          </cell>
          <cell r="B4786" t="str">
            <v>340</v>
          </cell>
          <cell r="C4786" t="str">
            <v>30</v>
          </cell>
          <cell r="D4786" t="str">
            <v>40</v>
          </cell>
          <cell r="E4786" t="str">
            <v>015</v>
          </cell>
          <cell r="F4786" t="str">
            <v>6400.01</v>
          </cell>
          <cell r="G4786" t="str">
            <v>Repairs &amp; Maintenance Building</v>
          </cell>
          <cell r="H4786">
            <v>0</v>
          </cell>
          <cell r="I4786">
            <v>0</v>
          </cell>
          <cell r="J4786">
            <v>0</v>
          </cell>
          <cell r="K4786">
            <v>0</v>
          </cell>
          <cell r="L4786">
            <v>0</v>
          </cell>
          <cell r="M4786">
            <v>0</v>
          </cell>
          <cell r="N4786">
            <v>0</v>
          </cell>
        </row>
        <row r="4787">
          <cell r="A4787" t="str">
            <v>340.30.40.015-6500.04</v>
          </cell>
          <cell r="B4787" t="str">
            <v>340</v>
          </cell>
          <cell r="C4787" t="str">
            <v>30</v>
          </cell>
          <cell r="D4787" t="str">
            <v>40</v>
          </cell>
          <cell r="E4787" t="str">
            <v>015</v>
          </cell>
          <cell r="F4787" t="str">
            <v>6500.04</v>
          </cell>
          <cell r="G4787" t="str">
            <v>Claims &amp; Insurance Insurance Premiums</v>
          </cell>
          <cell r="H4787">
            <v>29150</v>
          </cell>
          <cell r="I4787">
            <v>0</v>
          </cell>
          <cell r="J4787">
            <v>29150</v>
          </cell>
          <cell r="K4787">
            <v>0</v>
          </cell>
          <cell r="L4787">
            <v>0</v>
          </cell>
          <cell r="M4787">
            <v>0</v>
          </cell>
          <cell r="N4787">
            <v>29150</v>
          </cell>
        </row>
        <row r="4788">
          <cell r="A4788" t="str">
            <v>340.30.40.015-6600.01</v>
          </cell>
          <cell r="B4788" t="str">
            <v>340</v>
          </cell>
          <cell r="C4788" t="str">
            <v>30</v>
          </cell>
          <cell r="D4788" t="str">
            <v>40</v>
          </cell>
          <cell r="E4788" t="str">
            <v>015</v>
          </cell>
          <cell r="F4788" t="str">
            <v>6600.01</v>
          </cell>
          <cell r="G4788" t="str">
            <v>Administrative Expenses Meetings</v>
          </cell>
          <cell r="H4788">
            <v>500</v>
          </cell>
          <cell r="I4788">
            <v>0</v>
          </cell>
          <cell r="J4788">
            <v>500</v>
          </cell>
          <cell r="K4788">
            <v>0</v>
          </cell>
          <cell r="L4788">
            <v>0</v>
          </cell>
          <cell r="M4788">
            <v>0</v>
          </cell>
          <cell r="N4788">
            <v>500</v>
          </cell>
        </row>
        <row r="4789">
          <cell r="A4789" t="str">
            <v>340.30.40.015-6600.03</v>
          </cell>
          <cell r="B4789" t="str">
            <v>340</v>
          </cell>
          <cell r="C4789" t="str">
            <v>30</v>
          </cell>
          <cell r="D4789" t="str">
            <v>40</v>
          </cell>
          <cell r="E4789" t="str">
            <v>015</v>
          </cell>
          <cell r="F4789" t="str">
            <v>6600.03</v>
          </cell>
          <cell r="G4789" t="str">
            <v>Administrative Expenses Mileage Reimbursement</v>
          </cell>
          <cell r="H4789">
            <v>350</v>
          </cell>
          <cell r="I4789">
            <v>0</v>
          </cell>
          <cell r="J4789">
            <v>350</v>
          </cell>
          <cell r="K4789">
            <v>0</v>
          </cell>
          <cell r="L4789">
            <v>0</v>
          </cell>
          <cell r="M4789">
            <v>0</v>
          </cell>
          <cell r="N4789">
            <v>350</v>
          </cell>
        </row>
        <row r="4790">
          <cell r="A4790" t="str">
            <v>340.30.40.015-6600.04</v>
          </cell>
          <cell r="B4790" t="str">
            <v>340</v>
          </cell>
          <cell r="C4790" t="str">
            <v>30</v>
          </cell>
          <cell r="D4790" t="str">
            <v>40</v>
          </cell>
          <cell r="E4790" t="str">
            <v>015</v>
          </cell>
          <cell r="F4790" t="str">
            <v>6600.04</v>
          </cell>
          <cell r="G4790" t="str">
            <v>Administrative Expenses Training/Conferences</v>
          </cell>
          <cell r="H4790">
            <v>3500</v>
          </cell>
          <cell r="I4790">
            <v>0</v>
          </cell>
          <cell r="J4790">
            <v>3500</v>
          </cell>
          <cell r="K4790">
            <v>0</v>
          </cell>
          <cell r="L4790">
            <v>0</v>
          </cell>
          <cell r="M4790">
            <v>0</v>
          </cell>
          <cell r="N4790">
            <v>3500</v>
          </cell>
        </row>
        <row r="4791">
          <cell r="A4791" t="str">
            <v>340.30.40.015-6600.05</v>
          </cell>
          <cell r="B4791" t="str">
            <v>340</v>
          </cell>
          <cell r="C4791" t="str">
            <v>30</v>
          </cell>
          <cell r="D4791" t="str">
            <v>40</v>
          </cell>
          <cell r="E4791" t="str">
            <v>015</v>
          </cell>
          <cell r="F4791" t="str">
            <v>6600.05</v>
          </cell>
          <cell r="G4791" t="str">
            <v>Administrative Expenses Public/Legal Advertisement</v>
          </cell>
          <cell r="H4791">
            <v>2000</v>
          </cell>
          <cell r="I4791">
            <v>0</v>
          </cell>
          <cell r="J4791">
            <v>2000</v>
          </cell>
          <cell r="K4791">
            <v>0</v>
          </cell>
          <cell r="L4791">
            <v>0</v>
          </cell>
          <cell r="M4791">
            <v>0</v>
          </cell>
          <cell r="N4791">
            <v>2000</v>
          </cell>
        </row>
        <row r="4792">
          <cell r="A4792" t="str">
            <v>340.30.40.015-6600.06</v>
          </cell>
          <cell r="B4792" t="str">
            <v>340</v>
          </cell>
          <cell r="C4792" t="str">
            <v>30</v>
          </cell>
          <cell r="D4792" t="str">
            <v>40</v>
          </cell>
          <cell r="E4792" t="str">
            <v>015</v>
          </cell>
          <cell r="F4792" t="str">
            <v>6600.06</v>
          </cell>
          <cell r="G4792" t="str">
            <v>Administrative Expenses Property/Building Rental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  <cell r="L4792">
            <v>0</v>
          </cell>
          <cell r="M4792">
            <v>0</v>
          </cell>
          <cell r="N4792">
            <v>0</v>
          </cell>
        </row>
        <row r="4793">
          <cell r="A4793" t="str">
            <v>340.30.40.015-6600.07</v>
          </cell>
          <cell r="B4793" t="str">
            <v>340</v>
          </cell>
          <cell r="C4793" t="str">
            <v>30</v>
          </cell>
          <cell r="D4793" t="str">
            <v>40</v>
          </cell>
          <cell r="E4793" t="str">
            <v>015</v>
          </cell>
          <cell r="F4793" t="str">
            <v>6600.07</v>
          </cell>
          <cell r="G4793" t="str">
            <v>Administrative Expenses Employee Recruitment</v>
          </cell>
          <cell r="H4793">
            <v>500</v>
          </cell>
          <cell r="I4793">
            <v>0</v>
          </cell>
          <cell r="J4793">
            <v>500</v>
          </cell>
          <cell r="K4793">
            <v>0</v>
          </cell>
          <cell r="L4793">
            <v>0</v>
          </cell>
          <cell r="M4793">
            <v>0</v>
          </cell>
          <cell r="N4793">
            <v>500</v>
          </cell>
        </row>
        <row r="4794">
          <cell r="A4794" t="str">
            <v>340.30.40.015-6600.26</v>
          </cell>
          <cell r="B4794" t="str">
            <v>340</v>
          </cell>
          <cell r="C4794" t="str">
            <v>30</v>
          </cell>
          <cell r="D4794" t="str">
            <v>40</v>
          </cell>
          <cell r="E4794" t="str">
            <v>015</v>
          </cell>
          <cell r="F4794" t="str">
            <v>6600.26</v>
          </cell>
          <cell r="G4794" t="str">
            <v>Administrative Expenses Support Services-IT</v>
          </cell>
          <cell r="H4794">
            <v>25930</v>
          </cell>
          <cell r="I4794">
            <v>0</v>
          </cell>
          <cell r="J4794">
            <v>25930</v>
          </cell>
          <cell r="K4794">
            <v>0</v>
          </cell>
          <cell r="L4794">
            <v>0</v>
          </cell>
          <cell r="M4794">
            <v>0</v>
          </cell>
          <cell r="N4794">
            <v>25930</v>
          </cell>
        </row>
        <row r="4795">
          <cell r="A4795" t="str">
            <v>340.30.40.015-6600.32</v>
          </cell>
          <cell r="B4795" t="str">
            <v>340</v>
          </cell>
          <cell r="C4795" t="str">
            <v>30</v>
          </cell>
          <cell r="D4795" t="str">
            <v>40</v>
          </cell>
          <cell r="E4795" t="str">
            <v>015</v>
          </cell>
          <cell r="F4795" t="str">
            <v>6600.32</v>
          </cell>
          <cell r="G4795" t="str">
            <v>Administrative Expenses Vehicle Fund Contribution</v>
          </cell>
          <cell r="H4795">
            <v>3390</v>
          </cell>
          <cell r="I4795">
            <v>0</v>
          </cell>
          <cell r="J4795">
            <v>3390</v>
          </cell>
          <cell r="K4795">
            <v>0</v>
          </cell>
          <cell r="L4795">
            <v>0</v>
          </cell>
          <cell r="M4795">
            <v>0</v>
          </cell>
          <cell r="N4795">
            <v>3390</v>
          </cell>
        </row>
        <row r="4796">
          <cell r="A4796" t="str">
            <v>340.30.40.015-6600.36</v>
          </cell>
          <cell r="B4796" t="str">
            <v>340</v>
          </cell>
          <cell r="C4796" t="str">
            <v>30</v>
          </cell>
          <cell r="D4796" t="str">
            <v>40</v>
          </cell>
          <cell r="E4796" t="str">
            <v>015</v>
          </cell>
          <cell r="F4796" t="str">
            <v>6600.36</v>
          </cell>
          <cell r="G4796" t="str">
            <v>Administrative Expenses IT Fund Contribution</v>
          </cell>
          <cell r="H4796">
            <v>31470</v>
          </cell>
          <cell r="I4796">
            <v>0</v>
          </cell>
          <cell r="J4796">
            <v>31470</v>
          </cell>
          <cell r="K4796">
            <v>0</v>
          </cell>
          <cell r="L4796">
            <v>0</v>
          </cell>
          <cell r="M4796">
            <v>0</v>
          </cell>
          <cell r="N4796">
            <v>31470</v>
          </cell>
        </row>
        <row r="4797">
          <cell r="A4797" t="str">
            <v>340.30.40.124-5000.01</v>
          </cell>
          <cell r="B4797" t="str">
            <v>340</v>
          </cell>
          <cell r="C4797" t="str">
            <v>30</v>
          </cell>
          <cell r="D4797" t="str">
            <v>40</v>
          </cell>
          <cell r="E4797" t="str">
            <v>124</v>
          </cell>
          <cell r="F4797" t="str">
            <v>5000.01</v>
          </cell>
          <cell r="G4797" t="str">
            <v>Salaries Regular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  <cell r="L4797">
            <v>0</v>
          </cell>
          <cell r="M4797">
            <v>0</v>
          </cell>
          <cell r="N4797">
            <v>0</v>
          </cell>
        </row>
        <row r="4798">
          <cell r="A4798" t="str">
            <v>340.30.40.124-5000.02</v>
          </cell>
          <cell r="B4798" t="str">
            <v>340</v>
          </cell>
          <cell r="C4798" t="str">
            <v>30</v>
          </cell>
          <cell r="D4798" t="str">
            <v>40</v>
          </cell>
          <cell r="E4798" t="str">
            <v>124</v>
          </cell>
          <cell r="F4798" t="str">
            <v>5000.02</v>
          </cell>
          <cell r="G4798" t="str">
            <v>Salaries Part Time</v>
          </cell>
          <cell r="H4798">
            <v>0</v>
          </cell>
          <cell r="I4798">
            <v>0</v>
          </cell>
          <cell r="J4798">
            <v>0</v>
          </cell>
          <cell r="K4798">
            <v>0</v>
          </cell>
          <cell r="L4798">
            <v>0</v>
          </cell>
          <cell r="M4798">
            <v>0</v>
          </cell>
          <cell r="N4798">
            <v>0</v>
          </cell>
        </row>
        <row r="4799">
          <cell r="A4799" t="str">
            <v>340.30.40.124-5000.03</v>
          </cell>
          <cell r="B4799" t="str">
            <v>340</v>
          </cell>
          <cell r="C4799" t="str">
            <v>30</v>
          </cell>
          <cell r="D4799" t="str">
            <v>40</v>
          </cell>
          <cell r="E4799" t="str">
            <v>124</v>
          </cell>
          <cell r="F4799" t="str">
            <v>5000.03</v>
          </cell>
          <cell r="G4799" t="str">
            <v>Salaries Overtime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  <cell r="L4799">
            <v>0</v>
          </cell>
          <cell r="M4799">
            <v>0</v>
          </cell>
          <cell r="N4799">
            <v>0</v>
          </cell>
        </row>
        <row r="4800">
          <cell r="A4800" t="str">
            <v>340.30.40.124-5000.04</v>
          </cell>
          <cell r="B4800" t="str">
            <v>340</v>
          </cell>
          <cell r="C4800" t="str">
            <v>30</v>
          </cell>
          <cell r="D4800" t="str">
            <v>40</v>
          </cell>
          <cell r="E4800" t="str">
            <v>124</v>
          </cell>
          <cell r="F4800" t="str">
            <v>5000.04</v>
          </cell>
          <cell r="G4800" t="str">
            <v>Salaries Holiday Pay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L4800">
            <v>0</v>
          </cell>
          <cell r="M4800">
            <v>0</v>
          </cell>
          <cell r="N4800">
            <v>0</v>
          </cell>
        </row>
        <row r="4801">
          <cell r="A4801" t="str">
            <v>340.30.40.124-5000.06</v>
          </cell>
          <cell r="B4801" t="str">
            <v>340</v>
          </cell>
          <cell r="C4801" t="str">
            <v>30</v>
          </cell>
          <cell r="D4801" t="str">
            <v>40</v>
          </cell>
          <cell r="E4801" t="str">
            <v>124</v>
          </cell>
          <cell r="F4801" t="str">
            <v>5000.06</v>
          </cell>
          <cell r="G4801" t="str">
            <v>Salaries Out of Class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  <cell r="L4801">
            <v>0</v>
          </cell>
          <cell r="M4801">
            <v>0</v>
          </cell>
          <cell r="N4801">
            <v>0</v>
          </cell>
        </row>
        <row r="4802">
          <cell r="A4802" t="str">
            <v>340.30.40.124-5000.07</v>
          </cell>
          <cell r="B4802" t="str">
            <v>340</v>
          </cell>
          <cell r="C4802" t="str">
            <v>30</v>
          </cell>
          <cell r="D4802" t="str">
            <v>40</v>
          </cell>
          <cell r="E4802" t="str">
            <v>124</v>
          </cell>
          <cell r="F4802" t="str">
            <v>5000.07</v>
          </cell>
          <cell r="G4802" t="str">
            <v>Salaries Admin Leave Pay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L4802">
            <v>0</v>
          </cell>
          <cell r="M4802">
            <v>0</v>
          </cell>
          <cell r="N4802">
            <v>0</v>
          </cell>
        </row>
        <row r="4803">
          <cell r="A4803" t="str">
            <v>340.30.40.124-5000.08</v>
          </cell>
          <cell r="B4803" t="str">
            <v>340</v>
          </cell>
          <cell r="C4803" t="str">
            <v>30</v>
          </cell>
          <cell r="D4803" t="str">
            <v>40</v>
          </cell>
          <cell r="E4803" t="str">
            <v>124</v>
          </cell>
          <cell r="F4803" t="str">
            <v>5000.08</v>
          </cell>
          <cell r="G4803" t="str">
            <v>Salaries Longevity Pay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L4803">
            <v>0</v>
          </cell>
          <cell r="M4803">
            <v>0</v>
          </cell>
          <cell r="N4803">
            <v>0</v>
          </cell>
        </row>
        <row r="4804">
          <cell r="A4804" t="str">
            <v>340.30.40.124-5000.99</v>
          </cell>
          <cell r="B4804" t="str">
            <v>340</v>
          </cell>
          <cell r="C4804" t="str">
            <v>30</v>
          </cell>
          <cell r="D4804" t="str">
            <v>40</v>
          </cell>
          <cell r="E4804" t="str">
            <v>124</v>
          </cell>
          <cell r="F4804" t="str">
            <v>5000.99</v>
          </cell>
          <cell r="G4804" t="str">
            <v>Salaries New Personnel Requests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L4804">
            <v>0</v>
          </cell>
          <cell r="M4804">
            <v>0</v>
          </cell>
          <cell r="N4804">
            <v>0</v>
          </cell>
        </row>
        <row r="4805">
          <cell r="A4805" t="str">
            <v>340.30.40.124-5100.00</v>
          </cell>
          <cell r="B4805" t="str">
            <v>340</v>
          </cell>
          <cell r="C4805" t="str">
            <v>30</v>
          </cell>
          <cell r="D4805" t="str">
            <v>40</v>
          </cell>
          <cell r="E4805" t="str">
            <v>124</v>
          </cell>
          <cell r="F4805" t="str">
            <v>5100.00</v>
          </cell>
          <cell r="G4805" t="str">
            <v>Benefits PERS Pool Liability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  <cell r="L4805">
            <v>0</v>
          </cell>
          <cell r="M4805">
            <v>0</v>
          </cell>
          <cell r="N4805">
            <v>0</v>
          </cell>
        </row>
        <row r="4806">
          <cell r="A4806" t="str">
            <v>340.30.40.124-5100.01</v>
          </cell>
          <cell r="B4806" t="str">
            <v>340</v>
          </cell>
          <cell r="C4806" t="str">
            <v>30</v>
          </cell>
          <cell r="D4806" t="str">
            <v>40</v>
          </cell>
          <cell r="E4806" t="str">
            <v>124</v>
          </cell>
          <cell r="F4806" t="str">
            <v>5100.01</v>
          </cell>
          <cell r="G4806" t="str">
            <v>Benefits Retirement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  <cell r="L4806">
            <v>0</v>
          </cell>
          <cell r="M4806">
            <v>0</v>
          </cell>
          <cell r="N4806">
            <v>0</v>
          </cell>
        </row>
        <row r="4807">
          <cell r="A4807" t="str">
            <v>340.30.40.124-5100.02</v>
          </cell>
          <cell r="B4807" t="str">
            <v>340</v>
          </cell>
          <cell r="C4807" t="str">
            <v>30</v>
          </cell>
          <cell r="D4807" t="str">
            <v>40</v>
          </cell>
          <cell r="E4807" t="str">
            <v>124</v>
          </cell>
          <cell r="F4807" t="str">
            <v>5100.02</v>
          </cell>
          <cell r="G4807" t="str">
            <v>Benefits Health Insurance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  <cell r="L4807">
            <v>0</v>
          </cell>
          <cell r="M4807">
            <v>0</v>
          </cell>
          <cell r="N4807">
            <v>0</v>
          </cell>
        </row>
        <row r="4808">
          <cell r="A4808" t="str">
            <v>340.30.40.124-5100.03</v>
          </cell>
          <cell r="B4808" t="str">
            <v>340</v>
          </cell>
          <cell r="C4808" t="str">
            <v>30</v>
          </cell>
          <cell r="D4808" t="str">
            <v>40</v>
          </cell>
          <cell r="E4808" t="str">
            <v>124</v>
          </cell>
          <cell r="F4808" t="str">
            <v>5100.03</v>
          </cell>
          <cell r="G4808" t="str">
            <v>Benefits Dental Insurance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  <cell r="L4808">
            <v>0</v>
          </cell>
          <cell r="M4808">
            <v>0</v>
          </cell>
          <cell r="N4808">
            <v>0</v>
          </cell>
        </row>
        <row r="4809">
          <cell r="A4809" t="str">
            <v>340.30.40.124-5100.04</v>
          </cell>
          <cell r="B4809" t="str">
            <v>340</v>
          </cell>
          <cell r="C4809" t="str">
            <v>30</v>
          </cell>
          <cell r="D4809" t="str">
            <v>40</v>
          </cell>
          <cell r="E4809" t="str">
            <v>124</v>
          </cell>
          <cell r="F4809" t="str">
            <v>5100.04</v>
          </cell>
          <cell r="G4809" t="str">
            <v>Benefits Vision Insurance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L4809">
            <v>0</v>
          </cell>
          <cell r="M4809">
            <v>0</v>
          </cell>
          <cell r="N4809">
            <v>0</v>
          </cell>
        </row>
        <row r="4810">
          <cell r="A4810" t="str">
            <v>340.30.40.124-5100.05</v>
          </cell>
          <cell r="B4810" t="str">
            <v>340</v>
          </cell>
          <cell r="C4810" t="str">
            <v>30</v>
          </cell>
          <cell r="D4810" t="str">
            <v>40</v>
          </cell>
          <cell r="E4810" t="str">
            <v>124</v>
          </cell>
          <cell r="F4810" t="str">
            <v>5100.05</v>
          </cell>
          <cell r="G4810" t="str">
            <v>Benefits Life Insurance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  <cell r="L4810">
            <v>0</v>
          </cell>
          <cell r="M4810">
            <v>0</v>
          </cell>
          <cell r="N4810">
            <v>0</v>
          </cell>
        </row>
        <row r="4811">
          <cell r="A4811" t="str">
            <v>340.30.40.124-5100.06</v>
          </cell>
          <cell r="B4811" t="str">
            <v>340</v>
          </cell>
          <cell r="C4811" t="str">
            <v>30</v>
          </cell>
          <cell r="D4811" t="str">
            <v>40</v>
          </cell>
          <cell r="E4811" t="str">
            <v>124</v>
          </cell>
          <cell r="F4811" t="str">
            <v>5100.06</v>
          </cell>
          <cell r="G4811" t="str">
            <v>Benefits Worker's Comp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>
            <v>0</v>
          </cell>
          <cell r="M4811">
            <v>0</v>
          </cell>
          <cell r="N4811">
            <v>0</v>
          </cell>
        </row>
        <row r="4812">
          <cell r="A4812" t="str">
            <v>340.30.40.124-5100.07</v>
          </cell>
          <cell r="B4812" t="str">
            <v>340</v>
          </cell>
          <cell r="C4812" t="str">
            <v>30</v>
          </cell>
          <cell r="D4812" t="str">
            <v>40</v>
          </cell>
          <cell r="E4812" t="str">
            <v>124</v>
          </cell>
          <cell r="F4812" t="str">
            <v>5100.07</v>
          </cell>
          <cell r="G4812" t="str">
            <v>Benefits Long Term Disability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  <cell r="L4812">
            <v>0</v>
          </cell>
          <cell r="M4812">
            <v>0</v>
          </cell>
          <cell r="N4812">
            <v>0</v>
          </cell>
        </row>
        <row r="4813">
          <cell r="A4813" t="str">
            <v>340.30.40.124-5100.11</v>
          </cell>
          <cell r="B4813" t="str">
            <v>340</v>
          </cell>
          <cell r="C4813" t="str">
            <v>30</v>
          </cell>
          <cell r="D4813" t="str">
            <v>40</v>
          </cell>
          <cell r="E4813" t="str">
            <v>124</v>
          </cell>
          <cell r="F4813" t="str">
            <v>5100.11</v>
          </cell>
          <cell r="G4813" t="str">
            <v>Benefits Medicare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L4813">
            <v>0</v>
          </cell>
          <cell r="M4813">
            <v>0</v>
          </cell>
          <cell r="N4813">
            <v>0</v>
          </cell>
        </row>
        <row r="4814">
          <cell r="A4814" t="str">
            <v>340.30.40.124-5100.12</v>
          </cell>
          <cell r="B4814" t="str">
            <v>340</v>
          </cell>
          <cell r="C4814" t="str">
            <v>30</v>
          </cell>
          <cell r="D4814" t="str">
            <v>40</v>
          </cell>
          <cell r="E4814" t="str">
            <v>124</v>
          </cell>
          <cell r="F4814" t="str">
            <v>5100.12</v>
          </cell>
          <cell r="G4814" t="str">
            <v>Benefits Annual Physical Exam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L4814">
            <v>0</v>
          </cell>
          <cell r="M4814">
            <v>0</v>
          </cell>
          <cell r="N4814">
            <v>0</v>
          </cell>
        </row>
        <row r="4815">
          <cell r="A4815" t="str">
            <v>340.30.40.124-5100.15</v>
          </cell>
          <cell r="B4815" t="str">
            <v>340</v>
          </cell>
          <cell r="C4815" t="str">
            <v>30</v>
          </cell>
          <cell r="D4815" t="str">
            <v>40</v>
          </cell>
          <cell r="E4815" t="str">
            <v>124</v>
          </cell>
          <cell r="F4815" t="str">
            <v>5100.15</v>
          </cell>
          <cell r="G4815" t="str">
            <v>Benefits Cell Phone Allowance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  <cell r="L4815">
            <v>0</v>
          </cell>
          <cell r="M4815">
            <v>0</v>
          </cell>
          <cell r="N4815">
            <v>0</v>
          </cell>
        </row>
        <row r="4816">
          <cell r="A4816" t="str">
            <v>340.30.40.124-5100.17</v>
          </cell>
          <cell r="B4816" t="str">
            <v>340</v>
          </cell>
          <cell r="C4816" t="str">
            <v>30</v>
          </cell>
          <cell r="D4816" t="str">
            <v>40</v>
          </cell>
          <cell r="E4816" t="str">
            <v>124</v>
          </cell>
          <cell r="F4816" t="str">
            <v>5100.17</v>
          </cell>
          <cell r="G4816" t="str">
            <v>Benefits Other Post Employment Benefits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L4816">
            <v>0</v>
          </cell>
          <cell r="M4816">
            <v>0</v>
          </cell>
          <cell r="N4816">
            <v>0</v>
          </cell>
        </row>
        <row r="4817">
          <cell r="A4817" t="str">
            <v>340.30.40.124-6000.01</v>
          </cell>
          <cell r="B4817" t="str">
            <v>340</v>
          </cell>
          <cell r="C4817" t="str">
            <v>30</v>
          </cell>
          <cell r="D4817" t="str">
            <v>40</v>
          </cell>
          <cell r="E4817" t="str">
            <v>124</v>
          </cell>
          <cell r="F4817" t="str">
            <v>6000.01</v>
          </cell>
          <cell r="G4817" t="str">
            <v>Professional Services General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L4817">
            <v>0</v>
          </cell>
          <cell r="M4817">
            <v>0</v>
          </cell>
          <cell r="N4817">
            <v>0</v>
          </cell>
        </row>
        <row r="4818">
          <cell r="A4818" t="str">
            <v>340.30.40.124-6200.01</v>
          </cell>
          <cell r="B4818" t="str">
            <v>340</v>
          </cell>
          <cell r="C4818" t="str">
            <v>30</v>
          </cell>
          <cell r="D4818" t="str">
            <v>40</v>
          </cell>
          <cell r="E4818" t="str">
            <v>124</v>
          </cell>
          <cell r="F4818" t="str">
            <v>6200.01</v>
          </cell>
          <cell r="G4818" t="str">
            <v>Supplies Office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L4818">
            <v>0</v>
          </cell>
          <cell r="M4818">
            <v>0</v>
          </cell>
          <cell r="N4818">
            <v>0</v>
          </cell>
        </row>
        <row r="4819">
          <cell r="A4819" t="str">
            <v>340.30.40.124-6300.01</v>
          </cell>
          <cell r="B4819" t="str">
            <v>340</v>
          </cell>
          <cell r="C4819" t="str">
            <v>30</v>
          </cell>
          <cell r="D4819" t="str">
            <v>40</v>
          </cell>
          <cell r="E4819" t="str">
            <v>124</v>
          </cell>
          <cell r="F4819" t="str">
            <v>6300.01</v>
          </cell>
          <cell r="G4819" t="str">
            <v>Dues &amp; Subscriptions Memberships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L4819">
            <v>0</v>
          </cell>
          <cell r="M4819">
            <v>0</v>
          </cell>
          <cell r="N4819">
            <v>0</v>
          </cell>
        </row>
        <row r="4820">
          <cell r="A4820" t="str">
            <v>340.30.40.124-6300.02</v>
          </cell>
          <cell r="B4820" t="str">
            <v>340</v>
          </cell>
          <cell r="C4820" t="str">
            <v>30</v>
          </cell>
          <cell r="D4820" t="str">
            <v>40</v>
          </cell>
          <cell r="E4820" t="str">
            <v>124</v>
          </cell>
          <cell r="F4820" t="str">
            <v>6300.02</v>
          </cell>
          <cell r="G4820" t="str">
            <v>Dues &amp; Subscriptions Publications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  <cell r="L4820">
            <v>0</v>
          </cell>
          <cell r="M4820">
            <v>0</v>
          </cell>
          <cell r="N4820">
            <v>0</v>
          </cell>
        </row>
        <row r="4821">
          <cell r="A4821" t="str">
            <v>340.30.40.124-6300.03</v>
          </cell>
          <cell r="B4821" t="str">
            <v>340</v>
          </cell>
          <cell r="C4821" t="str">
            <v>30</v>
          </cell>
          <cell r="D4821" t="str">
            <v>40</v>
          </cell>
          <cell r="E4821" t="str">
            <v>124</v>
          </cell>
          <cell r="F4821" t="str">
            <v>6300.03</v>
          </cell>
          <cell r="G4821" t="str">
            <v>Dues &amp; Subscriptions Certifications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  <cell r="L4821">
            <v>0</v>
          </cell>
          <cell r="M4821">
            <v>0</v>
          </cell>
          <cell r="N4821">
            <v>0</v>
          </cell>
        </row>
        <row r="4822">
          <cell r="A4822" t="str">
            <v>340.30.40.124-6500.04</v>
          </cell>
          <cell r="B4822" t="str">
            <v>340</v>
          </cell>
          <cell r="C4822" t="str">
            <v>30</v>
          </cell>
          <cell r="D4822" t="str">
            <v>40</v>
          </cell>
          <cell r="E4822" t="str">
            <v>124</v>
          </cell>
          <cell r="F4822" t="str">
            <v>6500.04</v>
          </cell>
          <cell r="G4822" t="str">
            <v>Claims &amp; Insurance Insurance Premiums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  <cell r="L4822">
            <v>0</v>
          </cell>
          <cell r="M4822">
            <v>0</v>
          </cell>
          <cell r="N4822">
            <v>0</v>
          </cell>
        </row>
        <row r="4823">
          <cell r="A4823" t="str">
            <v>340.30.40.124-6600.01</v>
          </cell>
          <cell r="B4823" t="str">
            <v>340</v>
          </cell>
          <cell r="C4823" t="str">
            <v>30</v>
          </cell>
          <cell r="D4823" t="str">
            <v>40</v>
          </cell>
          <cell r="E4823" t="str">
            <v>124</v>
          </cell>
          <cell r="F4823" t="str">
            <v>6600.01</v>
          </cell>
          <cell r="G4823" t="str">
            <v>Administrative Expenses Meetings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L4823">
            <v>0</v>
          </cell>
          <cell r="M4823">
            <v>0</v>
          </cell>
          <cell r="N4823">
            <v>0</v>
          </cell>
        </row>
        <row r="4824">
          <cell r="A4824" t="str">
            <v>340.30.40.124-6600.03</v>
          </cell>
          <cell r="B4824" t="str">
            <v>340</v>
          </cell>
          <cell r="C4824" t="str">
            <v>30</v>
          </cell>
          <cell r="D4824" t="str">
            <v>40</v>
          </cell>
          <cell r="E4824" t="str">
            <v>124</v>
          </cell>
          <cell r="F4824" t="str">
            <v>6600.03</v>
          </cell>
          <cell r="G4824" t="str">
            <v>Administrative Expenses Mileage Reimbursement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>
            <v>0</v>
          </cell>
          <cell r="M4824">
            <v>0</v>
          </cell>
          <cell r="N4824">
            <v>0</v>
          </cell>
        </row>
        <row r="4825">
          <cell r="A4825" t="str">
            <v>340.30.40.124-6600.04</v>
          </cell>
          <cell r="B4825" t="str">
            <v>340</v>
          </cell>
          <cell r="C4825" t="str">
            <v>30</v>
          </cell>
          <cell r="D4825" t="str">
            <v>40</v>
          </cell>
          <cell r="E4825" t="str">
            <v>124</v>
          </cell>
          <cell r="F4825" t="str">
            <v>6600.04</v>
          </cell>
          <cell r="G4825" t="str">
            <v>Administrative Expenses Training/Conferences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L4825">
            <v>0</v>
          </cell>
          <cell r="M4825">
            <v>0</v>
          </cell>
          <cell r="N4825">
            <v>0</v>
          </cell>
        </row>
        <row r="4826">
          <cell r="A4826" t="str">
            <v>340.30.40.124-6600.24</v>
          </cell>
          <cell r="B4826" t="str">
            <v>340</v>
          </cell>
          <cell r="C4826" t="str">
            <v>30</v>
          </cell>
          <cell r="D4826" t="str">
            <v>40</v>
          </cell>
          <cell r="E4826" t="str">
            <v>124</v>
          </cell>
          <cell r="F4826" t="str">
            <v>6600.24</v>
          </cell>
          <cell r="G4826" t="str">
            <v>Administrative Expenses Marketing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  <cell r="L4826">
            <v>0</v>
          </cell>
          <cell r="M4826">
            <v>0</v>
          </cell>
          <cell r="N4826">
            <v>0</v>
          </cell>
        </row>
        <row r="4827">
          <cell r="A4827" t="str">
            <v>340.30.40.124-6615.01</v>
          </cell>
          <cell r="B4827" t="str">
            <v>340</v>
          </cell>
          <cell r="C4827" t="str">
            <v>30</v>
          </cell>
          <cell r="D4827" t="str">
            <v>40</v>
          </cell>
          <cell r="E4827" t="str">
            <v>124</v>
          </cell>
          <cell r="F4827" t="str">
            <v>6615.01</v>
          </cell>
          <cell r="G4827" t="str">
            <v>Economic Development Programs Fee Reduction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L4827">
            <v>0</v>
          </cell>
          <cell r="M4827">
            <v>0</v>
          </cell>
          <cell r="N4827">
            <v>0</v>
          </cell>
        </row>
        <row r="4828">
          <cell r="A4828" t="str">
            <v>340.30.40.124-6615.02</v>
          </cell>
          <cell r="B4828" t="str">
            <v>340</v>
          </cell>
          <cell r="C4828" t="str">
            <v>30</v>
          </cell>
          <cell r="D4828" t="str">
            <v>40</v>
          </cell>
          <cell r="E4828" t="str">
            <v>124</v>
          </cell>
          <cell r="F4828" t="str">
            <v>6615.02</v>
          </cell>
          <cell r="G4828" t="str">
            <v>Economic Development Programs PW Projects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L4828">
            <v>0</v>
          </cell>
          <cell r="M4828">
            <v>0</v>
          </cell>
          <cell r="N4828">
            <v>0</v>
          </cell>
        </row>
        <row r="4829">
          <cell r="A4829" t="str">
            <v>340.30.40.124-6615.03</v>
          </cell>
          <cell r="B4829" t="str">
            <v>340</v>
          </cell>
          <cell r="C4829" t="str">
            <v>30</v>
          </cell>
          <cell r="D4829" t="str">
            <v>40</v>
          </cell>
          <cell r="E4829" t="str">
            <v>124</v>
          </cell>
          <cell r="F4829" t="str">
            <v>6615.03</v>
          </cell>
          <cell r="G4829" t="str">
            <v>Economic Development Programs Chamber of Commerce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>
            <v>0</v>
          </cell>
          <cell r="M4829">
            <v>0</v>
          </cell>
          <cell r="N4829">
            <v>0</v>
          </cell>
        </row>
        <row r="4830">
          <cell r="A4830" t="str">
            <v>340.30.40.124-6615.04</v>
          </cell>
          <cell r="B4830" t="str">
            <v>340</v>
          </cell>
          <cell r="C4830" t="str">
            <v>30</v>
          </cell>
          <cell r="D4830" t="str">
            <v>40</v>
          </cell>
          <cell r="E4830" t="str">
            <v>124</v>
          </cell>
          <cell r="F4830" t="str">
            <v>6615.04</v>
          </cell>
          <cell r="G4830" t="str">
            <v>Economic Development Programs San Joaquin Partnership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  <cell r="L4830">
            <v>0</v>
          </cell>
          <cell r="M4830">
            <v>0</v>
          </cell>
          <cell r="N4830">
            <v>0</v>
          </cell>
        </row>
        <row r="4831">
          <cell r="A4831" t="str">
            <v>340.30.40.124-6615.05</v>
          </cell>
          <cell r="B4831" t="str">
            <v>340</v>
          </cell>
          <cell r="C4831" t="str">
            <v>30</v>
          </cell>
          <cell r="D4831" t="str">
            <v>40</v>
          </cell>
          <cell r="E4831" t="str">
            <v>124</v>
          </cell>
          <cell r="F4831" t="str">
            <v>6615.05</v>
          </cell>
          <cell r="G4831" t="str">
            <v>Economic Development Programs Facade Improvements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  <cell r="L4831">
            <v>0</v>
          </cell>
          <cell r="M4831">
            <v>0</v>
          </cell>
          <cell r="N4831">
            <v>0</v>
          </cell>
        </row>
        <row r="4832">
          <cell r="A4832" t="str">
            <v>340.30.40.124-6615.06</v>
          </cell>
          <cell r="B4832" t="str">
            <v>340</v>
          </cell>
          <cell r="C4832" t="str">
            <v>30</v>
          </cell>
          <cell r="D4832" t="str">
            <v>40</v>
          </cell>
          <cell r="E4832" t="str">
            <v>124</v>
          </cell>
          <cell r="F4832" t="str">
            <v>6615.06</v>
          </cell>
          <cell r="G4832" t="str">
            <v>Economic Development Programs Private Partnerships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  <cell r="L4832">
            <v>0</v>
          </cell>
          <cell r="M4832">
            <v>0</v>
          </cell>
          <cell r="N4832">
            <v>0</v>
          </cell>
        </row>
        <row r="4833">
          <cell r="A4833" t="str">
            <v>340.30.40.124-6615.07</v>
          </cell>
          <cell r="B4833" t="str">
            <v>340</v>
          </cell>
          <cell r="C4833" t="str">
            <v>30</v>
          </cell>
          <cell r="D4833" t="str">
            <v>40</v>
          </cell>
          <cell r="E4833" t="str">
            <v>124</v>
          </cell>
          <cell r="F4833" t="str">
            <v>6615.07</v>
          </cell>
          <cell r="G4833" t="str">
            <v>Economic Development Programs Business Development Loans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  <cell r="L4833">
            <v>0</v>
          </cell>
          <cell r="M4833">
            <v>0</v>
          </cell>
          <cell r="N4833">
            <v>0</v>
          </cell>
        </row>
        <row r="4834">
          <cell r="A4834" t="str">
            <v>340.30.40.124-6615.08</v>
          </cell>
          <cell r="B4834" t="str">
            <v>340</v>
          </cell>
          <cell r="C4834" t="str">
            <v>30</v>
          </cell>
          <cell r="D4834" t="str">
            <v>40</v>
          </cell>
          <cell r="E4834" t="str">
            <v>124</v>
          </cell>
          <cell r="F4834" t="str">
            <v>6615.08</v>
          </cell>
          <cell r="G4834" t="str">
            <v>Economic Development Programs Downtown Parking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>
            <v>0</v>
          </cell>
          <cell r="M4834">
            <v>0</v>
          </cell>
          <cell r="N4834">
            <v>0</v>
          </cell>
        </row>
        <row r="4835">
          <cell r="A4835" t="str">
            <v>340.30.40.124-6615.09</v>
          </cell>
          <cell r="B4835" t="str">
            <v>340</v>
          </cell>
          <cell r="C4835" t="str">
            <v>30</v>
          </cell>
          <cell r="D4835" t="str">
            <v>40</v>
          </cell>
          <cell r="E4835" t="str">
            <v>124</v>
          </cell>
          <cell r="F4835" t="str">
            <v>6615.09</v>
          </cell>
          <cell r="G4835" t="str">
            <v>Economic Development Programs SJCo Economic Development Agency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  <cell r="L4835">
            <v>0</v>
          </cell>
          <cell r="M4835">
            <v>0</v>
          </cell>
          <cell r="N4835">
            <v>0</v>
          </cell>
        </row>
        <row r="4836">
          <cell r="A4836" t="str">
            <v>340.30.40.124-6615.10</v>
          </cell>
          <cell r="B4836" t="str">
            <v>340</v>
          </cell>
          <cell r="C4836" t="str">
            <v>30</v>
          </cell>
          <cell r="D4836" t="str">
            <v>40</v>
          </cell>
          <cell r="E4836" t="str">
            <v>124</v>
          </cell>
          <cell r="F4836" t="str">
            <v>6615.10</v>
          </cell>
          <cell r="G4836" t="str">
            <v>Economic Development Programs Assistance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>
            <v>0</v>
          </cell>
          <cell r="M4836">
            <v>0</v>
          </cell>
          <cell r="N4836">
            <v>0</v>
          </cell>
        </row>
        <row r="4837">
          <cell r="A4837" t="str">
            <v>340.30.40.124-8150.25</v>
          </cell>
          <cell r="B4837" t="str">
            <v>340</v>
          </cell>
          <cell r="C4837" t="str">
            <v>30</v>
          </cell>
          <cell r="D4837" t="str">
            <v>40</v>
          </cell>
          <cell r="E4837" t="str">
            <v>124</v>
          </cell>
          <cell r="F4837" t="str">
            <v>8150.25</v>
          </cell>
          <cell r="G4837" t="str">
            <v>Capital Improvements-Transportation McKinley/120 Interchange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>
            <v>0</v>
          </cell>
          <cell r="M4837">
            <v>0</v>
          </cell>
          <cell r="N4837">
            <v>0</v>
          </cell>
        </row>
        <row r="4838">
          <cell r="A4838" t="str">
            <v>340.30.40.400-5000.01</v>
          </cell>
          <cell r="B4838" t="str">
            <v>340</v>
          </cell>
          <cell r="C4838" t="str">
            <v>30</v>
          </cell>
          <cell r="D4838" t="str">
            <v>40</v>
          </cell>
          <cell r="E4838" t="str">
            <v>400</v>
          </cell>
          <cell r="F4838" t="str">
            <v>5000.01</v>
          </cell>
          <cell r="G4838" t="str">
            <v>Salaries Regular</v>
          </cell>
          <cell r="H4838">
            <v>694318</v>
          </cell>
          <cell r="I4838">
            <v>0</v>
          </cell>
          <cell r="J4838">
            <v>694318</v>
          </cell>
          <cell r="K4838">
            <v>0</v>
          </cell>
          <cell r="L4838">
            <v>0</v>
          </cell>
          <cell r="M4838">
            <v>191321.61</v>
          </cell>
          <cell r="N4838">
            <v>502996.39</v>
          </cell>
        </row>
        <row r="4839">
          <cell r="A4839" t="str">
            <v>340.30.40.400-5000.02</v>
          </cell>
          <cell r="B4839" t="str">
            <v>340</v>
          </cell>
          <cell r="C4839" t="str">
            <v>30</v>
          </cell>
          <cell r="D4839" t="str">
            <v>40</v>
          </cell>
          <cell r="E4839" t="str">
            <v>400</v>
          </cell>
          <cell r="F4839" t="str">
            <v>5000.02</v>
          </cell>
          <cell r="G4839" t="str">
            <v>Salaries Part Time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L4839">
            <v>0</v>
          </cell>
          <cell r="M4839">
            <v>0</v>
          </cell>
          <cell r="N4839">
            <v>0</v>
          </cell>
        </row>
        <row r="4840">
          <cell r="A4840" t="str">
            <v>340.30.40.400-5000.03</v>
          </cell>
          <cell r="B4840" t="str">
            <v>340</v>
          </cell>
          <cell r="C4840" t="str">
            <v>30</v>
          </cell>
          <cell r="D4840" t="str">
            <v>40</v>
          </cell>
          <cell r="E4840" t="str">
            <v>400</v>
          </cell>
          <cell r="F4840" t="str">
            <v>5000.03</v>
          </cell>
          <cell r="G4840" t="str">
            <v>Salaries Overtime</v>
          </cell>
          <cell r="H4840">
            <v>3090</v>
          </cell>
          <cell r="I4840">
            <v>0</v>
          </cell>
          <cell r="J4840">
            <v>3090</v>
          </cell>
          <cell r="K4840">
            <v>0</v>
          </cell>
          <cell r="L4840">
            <v>0</v>
          </cell>
          <cell r="M4840">
            <v>416.85</v>
          </cell>
          <cell r="N4840">
            <v>2673.15</v>
          </cell>
        </row>
        <row r="4841">
          <cell r="A4841" t="str">
            <v>340.30.40.400-5000.04</v>
          </cell>
          <cell r="B4841" t="str">
            <v>340</v>
          </cell>
          <cell r="C4841" t="str">
            <v>30</v>
          </cell>
          <cell r="D4841" t="str">
            <v>40</v>
          </cell>
          <cell r="E4841" t="str">
            <v>400</v>
          </cell>
          <cell r="F4841" t="str">
            <v>5000.04</v>
          </cell>
          <cell r="G4841" t="str">
            <v>Salaries Holiday Pay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L4841">
            <v>0</v>
          </cell>
          <cell r="M4841">
            <v>0</v>
          </cell>
          <cell r="N4841">
            <v>0</v>
          </cell>
        </row>
        <row r="4842">
          <cell r="A4842" t="str">
            <v>340.30.40.400-5000.05</v>
          </cell>
          <cell r="B4842" t="str">
            <v>340</v>
          </cell>
          <cell r="C4842" t="str">
            <v>30</v>
          </cell>
          <cell r="D4842" t="str">
            <v>40</v>
          </cell>
          <cell r="E4842" t="str">
            <v>400</v>
          </cell>
          <cell r="F4842" t="str">
            <v>5000.05</v>
          </cell>
          <cell r="G4842" t="str">
            <v>Salaries Duty Pay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L4842">
            <v>0</v>
          </cell>
          <cell r="M4842">
            <v>0</v>
          </cell>
          <cell r="N4842">
            <v>0</v>
          </cell>
        </row>
        <row r="4843">
          <cell r="A4843" t="str">
            <v>340.30.40.400-5000.06</v>
          </cell>
          <cell r="B4843" t="str">
            <v>340</v>
          </cell>
          <cell r="C4843" t="str">
            <v>30</v>
          </cell>
          <cell r="D4843" t="str">
            <v>40</v>
          </cell>
          <cell r="E4843" t="str">
            <v>400</v>
          </cell>
          <cell r="F4843" t="str">
            <v>5000.06</v>
          </cell>
          <cell r="G4843" t="str">
            <v>Salaries Out of Class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  <cell r="L4843">
            <v>0</v>
          </cell>
          <cell r="M4843">
            <v>0</v>
          </cell>
          <cell r="N4843">
            <v>0</v>
          </cell>
        </row>
        <row r="4844">
          <cell r="A4844" t="str">
            <v>340.30.40.400-5000.07</v>
          </cell>
          <cell r="B4844" t="str">
            <v>340</v>
          </cell>
          <cell r="C4844" t="str">
            <v>30</v>
          </cell>
          <cell r="D4844" t="str">
            <v>40</v>
          </cell>
          <cell r="E4844" t="str">
            <v>400</v>
          </cell>
          <cell r="F4844" t="str">
            <v>5000.07</v>
          </cell>
          <cell r="G4844" t="str">
            <v>Salaries Admin Leave Pay</v>
          </cell>
          <cell r="H4844">
            <v>10692</v>
          </cell>
          <cell r="I4844">
            <v>0</v>
          </cell>
          <cell r="J4844">
            <v>10692</v>
          </cell>
          <cell r="K4844">
            <v>0</v>
          </cell>
          <cell r="L4844">
            <v>0</v>
          </cell>
          <cell r="M4844">
            <v>5681.28</v>
          </cell>
          <cell r="N4844">
            <v>5010.72</v>
          </cell>
        </row>
        <row r="4845">
          <cell r="A4845" t="str">
            <v>340.30.40.400-5000.08</v>
          </cell>
          <cell r="B4845" t="str">
            <v>340</v>
          </cell>
          <cell r="C4845" t="str">
            <v>30</v>
          </cell>
          <cell r="D4845" t="str">
            <v>40</v>
          </cell>
          <cell r="E4845" t="str">
            <v>400</v>
          </cell>
          <cell r="F4845" t="str">
            <v>5000.08</v>
          </cell>
          <cell r="G4845" t="str">
            <v>Salaries Longevity Pay</v>
          </cell>
          <cell r="H4845">
            <v>2822</v>
          </cell>
          <cell r="I4845">
            <v>0</v>
          </cell>
          <cell r="J4845">
            <v>2822</v>
          </cell>
          <cell r="K4845">
            <v>0</v>
          </cell>
          <cell r="L4845">
            <v>0</v>
          </cell>
          <cell r="M4845">
            <v>0</v>
          </cell>
          <cell r="N4845">
            <v>2822</v>
          </cell>
        </row>
        <row r="4846">
          <cell r="A4846" t="str">
            <v>340.30.40.400-5000.10</v>
          </cell>
          <cell r="B4846" t="str">
            <v>340</v>
          </cell>
          <cell r="C4846" t="str">
            <v>30</v>
          </cell>
          <cell r="D4846" t="str">
            <v>40</v>
          </cell>
          <cell r="E4846" t="str">
            <v>400</v>
          </cell>
          <cell r="F4846" t="str">
            <v>5000.10</v>
          </cell>
          <cell r="G4846" t="str">
            <v>Salaries Furloughs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  <cell r="L4846">
            <v>0</v>
          </cell>
          <cell r="M4846">
            <v>0</v>
          </cell>
          <cell r="N4846">
            <v>0</v>
          </cell>
        </row>
        <row r="4847">
          <cell r="A4847" t="str">
            <v>340.30.40.400-5000.11</v>
          </cell>
          <cell r="B4847" t="str">
            <v>340</v>
          </cell>
          <cell r="C4847" t="str">
            <v>30</v>
          </cell>
          <cell r="D4847" t="str">
            <v>40</v>
          </cell>
          <cell r="E4847" t="str">
            <v>400</v>
          </cell>
          <cell r="F4847" t="str">
            <v>5000.11</v>
          </cell>
          <cell r="G4847" t="str">
            <v>Salaries Worker's Comp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L4847">
            <v>0</v>
          </cell>
          <cell r="M4847">
            <v>0</v>
          </cell>
          <cell r="N4847">
            <v>0</v>
          </cell>
        </row>
        <row r="4848">
          <cell r="A4848" t="str">
            <v>340.30.40.400-5000.12</v>
          </cell>
          <cell r="B4848" t="str">
            <v>340</v>
          </cell>
          <cell r="C4848" t="str">
            <v>30</v>
          </cell>
          <cell r="D4848" t="str">
            <v>40</v>
          </cell>
          <cell r="E4848" t="str">
            <v>400</v>
          </cell>
          <cell r="F4848" t="str">
            <v>5000.12</v>
          </cell>
          <cell r="G4848" t="str">
            <v>Salaries Compensated Absences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L4848">
            <v>0</v>
          </cell>
          <cell r="M4848">
            <v>0</v>
          </cell>
          <cell r="N4848">
            <v>0</v>
          </cell>
        </row>
        <row r="4849">
          <cell r="A4849" t="str">
            <v>340.30.40.400-5000.99</v>
          </cell>
          <cell r="B4849" t="str">
            <v>340</v>
          </cell>
          <cell r="C4849" t="str">
            <v>30</v>
          </cell>
          <cell r="D4849" t="str">
            <v>40</v>
          </cell>
          <cell r="E4849" t="str">
            <v>400</v>
          </cell>
          <cell r="F4849" t="str">
            <v>5000.99</v>
          </cell>
          <cell r="G4849" t="str">
            <v>Salaries New Personnel Requests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  <cell r="L4849">
            <v>0</v>
          </cell>
          <cell r="M4849">
            <v>0</v>
          </cell>
          <cell r="N4849">
            <v>0</v>
          </cell>
        </row>
        <row r="4850">
          <cell r="A4850" t="str">
            <v>340.30.40.400-5100.00</v>
          </cell>
          <cell r="B4850" t="str">
            <v>340</v>
          </cell>
          <cell r="C4850" t="str">
            <v>30</v>
          </cell>
          <cell r="D4850" t="str">
            <v>40</v>
          </cell>
          <cell r="E4850" t="str">
            <v>400</v>
          </cell>
          <cell r="F4850" t="str">
            <v>5100.00</v>
          </cell>
          <cell r="G4850" t="str">
            <v>Benefits PERS Pool Liability</v>
          </cell>
          <cell r="H4850">
            <v>129395</v>
          </cell>
          <cell r="I4850">
            <v>0</v>
          </cell>
          <cell r="J4850">
            <v>129395</v>
          </cell>
          <cell r="K4850">
            <v>0</v>
          </cell>
          <cell r="L4850">
            <v>0</v>
          </cell>
          <cell r="M4850">
            <v>31293.87</v>
          </cell>
          <cell r="N4850">
            <v>98101.13</v>
          </cell>
        </row>
        <row r="4851">
          <cell r="A4851" t="str">
            <v>340.30.40.400-5100.01</v>
          </cell>
          <cell r="B4851" t="str">
            <v>340</v>
          </cell>
          <cell r="C4851" t="str">
            <v>30</v>
          </cell>
          <cell r="D4851" t="str">
            <v>40</v>
          </cell>
          <cell r="E4851" t="str">
            <v>400</v>
          </cell>
          <cell r="F4851" t="str">
            <v>5100.01</v>
          </cell>
          <cell r="G4851" t="str">
            <v>Benefits Retirement</v>
          </cell>
          <cell r="H4851">
            <v>41075</v>
          </cell>
          <cell r="I4851">
            <v>0</v>
          </cell>
          <cell r="J4851">
            <v>41075</v>
          </cell>
          <cell r="K4851">
            <v>0</v>
          </cell>
          <cell r="L4851">
            <v>0</v>
          </cell>
          <cell r="M4851">
            <v>11555.87</v>
          </cell>
          <cell r="N4851">
            <v>29519.13</v>
          </cell>
        </row>
        <row r="4852">
          <cell r="A4852" t="str">
            <v>340.30.40.400-5100.02</v>
          </cell>
          <cell r="B4852" t="str">
            <v>340</v>
          </cell>
          <cell r="C4852" t="str">
            <v>30</v>
          </cell>
          <cell r="D4852" t="str">
            <v>40</v>
          </cell>
          <cell r="E4852" t="str">
            <v>400</v>
          </cell>
          <cell r="F4852" t="str">
            <v>5100.02</v>
          </cell>
          <cell r="G4852" t="str">
            <v>Benefits Health Insurance</v>
          </cell>
          <cell r="H4852">
            <v>86245</v>
          </cell>
          <cell r="I4852">
            <v>0</v>
          </cell>
          <cell r="J4852">
            <v>86245</v>
          </cell>
          <cell r="K4852">
            <v>0</v>
          </cell>
          <cell r="L4852">
            <v>0</v>
          </cell>
          <cell r="M4852">
            <v>18461.97</v>
          </cell>
          <cell r="N4852">
            <v>67783.03</v>
          </cell>
        </row>
        <row r="4853">
          <cell r="A4853" t="str">
            <v>340.30.40.400-5100.03</v>
          </cell>
          <cell r="B4853" t="str">
            <v>340</v>
          </cell>
          <cell r="C4853" t="str">
            <v>30</v>
          </cell>
          <cell r="D4853" t="str">
            <v>40</v>
          </cell>
          <cell r="E4853" t="str">
            <v>400</v>
          </cell>
          <cell r="F4853" t="str">
            <v>5100.03</v>
          </cell>
          <cell r="G4853" t="str">
            <v>Benefits Dental Insurance</v>
          </cell>
          <cell r="H4853">
            <v>9560</v>
          </cell>
          <cell r="I4853">
            <v>0</v>
          </cell>
          <cell r="J4853">
            <v>9560</v>
          </cell>
          <cell r="K4853">
            <v>0</v>
          </cell>
          <cell r="L4853">
            <v>0</v>
          </cell>
          <cell r="M4853">
            <v>1725.1</v>
          </cell>
          <cell r="N4853">
            <v>7834.9</v>
          </cell>
        </row>
        <row r="4854">
          <cell r="A4854" t="str">
            <v>340.30.40.400-5100.04</v>
          </cell>
          <cell r="B4854" t="str">
            <v>340</v>
          </cell>
          <cell r="C4854" t="str">
            <v>30</v>
          </cell>
          <cell r="D4854" t="str">
            <v>40</v>
          </cell>
          <cell r="E4854" t="str">
            <v>400</v>
          </cell>
          <cell r="F4854" t="str">
            <v>5100.04</v>
          </cell>
          <cell r="G4854" t="str">
            <v>Benefits Vision Insurance</v>
          </cell>
          <cell r="H4854">
            <v>1420</v>
          </cell>
          <cell r="I4854">
            <v>0</v>
          </cell>
          <cell r="J4854">
            <v>1420</v>
          </cell>
          <cell r="K4854">
            <v>0</v>
          </cell>
          <cell r="L4854">
            <v>0</v>
          </cell>
          <cell r="M4854">
            <v>294.66000000000003</v>
          </cell>
          <cell r="N4854">
            <v>1125.3399999999999</v>
          </cell>
        </row>
        <row r="4855">
          <cell r="A4855" t="str">
            <v>340.30.40.400-5100.05</v>
          </cell>
          <cell r="B4855" t="str">
            <v>340</v>
          </cell>
          <cell r="C4855" t="str">
            <v>30</v>
          </cell>
          <cell r="D4855" t="str">
            <v>40</v>
          </cell>
          <cell r="E4855" t="str">
            <v>400</v>
          </cell>
          <cell r="F4855" t="str">
            <v>5100.05</v>
          </cell>
          <cell r="G4855" t="str">
            <v>Benefits Life Insurance</v>
          </cell>
          <cell r="H4855">
            <v>1210</v>
          </cell>
          <cell r="I4855">
            <v>0</v>
          </cell>
          <cell r="J4855">
            <v>1210</v>
          </cell>
          <cell r="K4855">
            <v>0</v>
          </cell>
          <cell r="L4855">
            <v>0</v>
          </cell>
          <cell r="M4855">
            <v>272.54000000000002</v>
          </cell>
          <cell r="N4855">
            <v>937.46</v>
          </cell>
        </row>
        <row r="4856">
          <cell r="A4856" t="str">
            <v>340.30.40.400-5100.06</v>
          </cell>
          <cell r="B4856" t="str">
            <v>340</v>
          </cell>
          <cell r="C4856" t="str">
            <v>30</v>
          </cell>
          <cell r="D4856" t="str">
            <v>40</v>
          </cell>
          <cell r="E4856" t="str">
            <v>400</v>
          </cell>
          <cell r="F4856" t="str">
            <v>5100.06</v>
          </cell>
          <cell r="G4856" t="str">
            <v>Benefits Worker's Comp</v>
          </cell>
          <cell r="H4856">
            <v>19680</v>
          </cell>
          <cell r="I4856">
            <v>0</v>
          </cell>
          <cell r="J4856">
            <v>19680</v>
          </cell>
          <cell r="K4856">
            <v>0</v>
          </cell>
          <cell r="L4856">
            <v>0</v>
          </cell>
          <cell r="M4856">
            <v>0</v>
          </cell>
          <cell r="N4856">
            <v>19680</v>
          </cell>
        </row>
        <row r="4857">
          <cell r="A4857" t="str">
            <v>340.30.40.400-5100.07</v>
          </cell>
          <cell r="B4857" t="str">
            <v>340</v>
          </cell>
          <cell r="C4857" t="str">
            <v>30</v>
          </cell>
          <cell r="D4857" t="str">
            <v>40</v>
          </cell>
          <cell r="E4857" t="str">
            <v>400</v>
          </cell>
          <cell r="F4857" t="str">
            <v>5100.07</v>
          </cell>
          <cell r="G4857" t="str">
            <v>Benefits Long Term Disability</v>
          </cell>
          <cell r="H4857">
            <v>3810</v>
          </cell>
          <cell r="I4857">
            <v>0</v>
          </cell>
          <cell r="J4857">
            <v>3810</v>
          </cell>
          <cell r="K4857">
            <v>0</v>
          </cell>
          <cell r="L4857">
            <v>0</v>
          </cell>
          <cell r="M4857">
            <v>702.85</v>
          </cell>
          <cell r="N4857">
            <v>3107.15</v>
          </cell>
        </row>
        <row r="4858">
          <cell r="A4858" t="str">
            <v>340.30.40.400-5100.08</v>
          </cell>
          <cell r="B4858" t="str">
            <v>340</v>
          </cell>
          <cell r="C4858" t="str">
            <v>30</v>
          </cell>
          <cell r="D4858" t="str">
            <v>40</v>
          </cell>
          <cell r="E4858" t="str">
            <v>400</v>
          </cell>
          <cell r="F4858" t="str">
            <v>5100.08</v>
          </cell>
          <cell r="G4858" t="str">
            <v>Benefits Deferred Compensation</v>
          </cell>
          <cell r="H4858">
            <v>8090</v>
          </cell>
          <cell r="I4858">
            <v>0</v>
          </cell>
          <cell r="J4858">
            <v>8090</v>
          </cell>
          <cell r="K4858">
            <v>0</v>
          </cell>
          <cell r="L4858">
            <v>0</v>
          </cell>
          <cell r="M4858">
            <v>2458.02</v>
          </cell>
          <cell r="N4858">
            <v>5631.98</v>
          </cell>
        </row>
        <row r="4859">
          <cell r="A4859" t="str">
            <v>340.30.40.400-5100.09</v>
          </cell>
          <cell r="B4859" t="str">
            <v>340</v>
          </cell>
          <cell r="C4859" t="str">
            <v>30</v>
          </cell>
          <cell r="D4859" t="str">
            <v>40</v>
          </cell>
          <cell r="E4859" t="str">
            <v>400</v>
          </cell>
          <cell r="F4859" t="str">
            <v>5100.09</v>
          </cell>
          <cell r="G4859" t="str">
            <v>Benefits Unemployment Insurance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L4859">
            <v>0</v>
          </cell>
          <cell r="M4859">
            <v>0</v>
          </cell>
          <cell r="N4859">
            <v>0</v>
          </cell>
        </row>
        <row r="4860">
          <cell r="A4860" t="str">
            <v>340.30.40.400-5100.11</v>
          </cell>
          <cell r="B4860" t="str">
            <v>340</v>
          </cell>
          <cell r="C4860" t="str">
            <v>30</v>
          </cell>
          <cell r="D4860" t="str">
            <v>40</v>
          </cell>
          <cell r="E4860" t="str">
            <v>400</v>
          </cell>
          <cell r="F4860" t="str">
            <v>5100.11</v>
          </cell>
          <cell r="G4860" t="str">
            <v>Benefits Medicare</v>
          </cell>
          <cell r="H4860">
            <v>10045</v>
          </cell>
          <cell r="I4860">
            <v>0</v>
          </cell>
          <cell r="J4860">
            <v>10045</v>
          </cell>
          <cell r="K4860">
            <v>0</v>
          </cell>
          <cell r="L4860">
            <v>0</v>
          </cell>
          <cell r="M4860">
            <v>2889.41</v>
          </cell>
          <cell r="N4860">
            <v>7155.59</v>
          </cell>
        </row>
        <row r="4861">
          <cell r="A4861" t="str">
            <v>340.30.40.400-5100.12</v>
          </cell>
          <cell r="B4861" t="str">
            <v>340</v>
          </cell>
          <cell r="C4861" t="str">
            <v>30</v>
          </cell>
          <cell r="D4861" t="str">
            <v>40</v>
          </cell>
          <cell r="E4861" t="str">
            <v>400</v>
          </cell>
          <cell r="F4861" t="str">
            <v>5100.12</v>
          </cell>
          <cell r="G4861" t="str">
            <v>Benefits Annual Physical Exam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  <cell r="L4861">
            <v>0</v>
          </cell>
          <cell r="M4861">
            <v>0</v>
          </cell>
          <cell r="N4861">
            <v>0</v>
          </cell>
        </row>
        <row r="4862">
          <cell r="A4862" t="str">
            <v>340.30.40.400-5100.15</v>
          </cell>
          <cell r="B4862" t="str">
            <v>340</v>
          </cell>
          <cell r="C4862" t="str">
            <v>30</v>
          </cell>
          <cell r="D4862" t="str">
            <v>40</v>
          </cell>
          <cell r="E4862" t="str">
            <v>400</v>
          </cell>
          <cell r="F4862" t="str">
            <v>5100.15</v>
          </cell>
          <cell r="G4862" t="str">
            <v>Benefits Cell Phone Allowance</v>
          </cell>
          <cell r="H4862">
            <v>476</v>
          </cell>
          <cell r="I4862">
            <v>0</v>
          </cell>
          <cell r="J4862">
            <v>476</v>
          </cell>
          <cell r="K4862">
            <v>0</v>
          </cell>
          <cell r="L4862">
            <v>0</v>
          </cell>
          <cell r="M4862">
            <v>59.4</v>
          </cell>
          <cell r="N4862">
            <v>416.6</v>
          </cell>
        </row>
        <row r="4863">
          <cell r="A4863" t="str">
            <v>340.30.40.400-5100.17</v>
          </cell>
          <cell r="B4863" t="str">
            <v>340</v>
          </cell>
          <cell r="C4863" t="str">
            <v>30</v>
          </cell>
          <cell r="D4863" t="str">
            <v>40</v>
          </cell>
          <cell r="E4863" t="str">
            <v>400</v>
          </cell>
          <cell r="F4863" t="str">
            <v>5100.17</v>
          </cell>
          <cell r="G4863" t="str">
            <v>Benefits Other Post Employment Benefits</v>
          </cell>
          <cell r="H4863">
            <v>16540</v>
          </cell>
          <cell r="I4863">
            <v>0</v>
          </cell>
          <cell r="J4863">
            <v>16540</v>
          </cell>
          <cell r="K4863">
            <v>0</v>
          </cell>
          <cell r="L4863">
            <v>0</v>
          </cell>
          <cell r="M4863">
            <v>4938.57</v>
          </cell>
          <cell r="N4863">
            <v>11601.43</v>
          </cell>
        </row>
        <row r="4864">
          <cell r="A4864" t="str">
            <v>340.30.40.400-6000.01</v>
          </cell>
          <cell r="B4864" t="str">
            <v>340</v>
          </cell>
          <cell r="C4864" t="str">
            <v>30</v>
          </cell>
          <cell r="D4864" t="str">
            <v>40</v>
          </cell>
          <cell r="E4864" t="str">
            <v>400</v>
          </cell>
          <cell r="F4864" t="str">
            <v>6000.01</v>
          </cell>
          <cell r="G4864" t="str">
            <v>Professional Services General</v>
          </cell>
          <cell r="H4864">
            <v>25000</v>
          </cell>
          <cell r="I4864">
            <v>0</v>
          </cell>
          <cell r="J4864">
            <v>25000</v>
          </cell>
          <cell r="K4864">
            <v>0</v>
          </cell>
          <cell r="L4864">
            <v>0</v>
          </cell>
          <cell r="M4864">
            <v>3823.83</v>
          </cell>
          <cell r="N4864">
            <v>21176.17</v>
          </cell>
        </row>
        <row r="4865">
          <cell r="A4865" t="str">
            <v>340.30.40.400-6000.12</v>
          </cell>
          <cell r="B4865" t="str">
            <v>340</v>
          </cell>
          <cell r="C4865" t="str">
            <v>30</v>
          </cell>
          <cell r="D4865" t="str">
            <v>40</v>
          </cell>
          <cell r="E4865" t="str">
            <v>400</v>
          </cell>
          <cell r="F4865" t="str">
            <v>6000.12</v>
          </cell>
          <cell r="G4865" t="str">
            <v>Professional Services Contract Services</v>
          </cell>
          <cell r="H4865">
            <v>125000</v>
          </cell>
          <cell r="I4865">
            <v>0</v>
          </cell>
          <cell r="J4865">
            <v>125000</v>
          </cell>
          <cell r="K4865">
            <v>0</v>
          </cell>
          <cell r="L4865">
            <v>0</v>
          </cell>
          <cell r="M4865">
            <v>18961.05</v>
          </cell>
          <cell r="N4865">
            <v>106038.95</v>
          </cell>
        </row>
        <row r="4866">
          <cell r="A4866" t="str">
            <v>340.30.40.400-6000.18</v>
          </cell>
          <cell r="B4866" t="str">
            <v>340</v>
          </cell>
          <cell r="C4866" t="str">
            <v>30</v>
          </cell>
          <cell r="D4866" t="str">
            <v>40</v>
          </cell>
          <cell r="E4866" t="str">
            <v>400</v>
          </cell>
          <cell r="F4866" t="str">
            <v>6000.18</v>
          </cell>
          <cell r="G4866" t="str">
            <v>Professional Services Legal</v>
          </cell>
          <cell r="H4866">
            <v>24000</v>
          </cell>
          <cell r="I4866">
            <v>0</v>
          </cell>
          <cell r="J4866">
            <v>24000</v>
          </cell>
          <cell r="K4866">
            <v>0</v>
          </cell>
          <cell r="L4866">
            <v>0</v>
          </cell>
          <cell r="M4866">
            <v>663</v>
          </cell>
          <cell r="N4866">
            <v>23337</v>
          </cell>
        </row>
        <row r="4867">
          <cell r="A4867" t="str">
            <v>340.30.40.400-6000.19</v>
          </cell>
          <cell r="B4867" t="str">
            <v>340</v>
          </cell>
          <cell r="C4867" t="str">
            <v>30</v>
          </cell>
          <cell r="D4867" t="str">
            <v>40</v>
          </cell>
          <cell r="E4867" t="str">
            <v>400</v>
          </cell>
          <cell r="F4867" t="str">
            <v>6000.19</v>
          </cell>
          <cell r="G4867" t="str">
            <v>Professional Services Labor Relations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  <cell r="L4867">
            <v>0</v>
          </cell>
          <cell r="M4867">
            <v>0</v>
          </cell>
          <cell r="N4867">
            <v>0</v>
          </cell>
        </row>
        <row r="4868">
          <cell r="A4868" t="str">
            <v>340.30.40.400-6000.33</v>
          </cell>
          <cell r="B4868" t="str">
            <v>340</v>
          </cell>
          <cell r="C4868" t="str">
            <v>30</v>
          </cell>
          <cell r="D4868" t="str">
            <v>40</v>
          </cell>
          <cell r="E4868" t="str">
            <v>400</v>
          </cell>
          <cell r="F4868" t="str">
            <v>6000.33</v>
          </cell>
          <cell r="G4868" t="str">
            <v>Professional Services Long Range Planning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  <cell r="L4868">
            <v>0</v>
          </cell>
          <cell r="M4868">
            <v>367.5</v>
          </cell>
          <cell r="N4868">
            <v>-367.5</v>
          </cell>
        </row>
        <row r="4869">
          <cell r="A4869" t="str">
            <v>340.30.40.400-6100.01</v>
          </cell>
          <cell r="B4869" t="str">
            <v>340</v>
          </cell>
          <cell r="C4869" t="str">
            <v>30</v>
          </cell>
          <cell r="D4869" t="str">
            <v>40</v>
          </cell>
          <cell r="E4869" t="str">
            <v>400</v>
          </cell>
          <cell r="F4869" t="str">
            <v>6100.01</v>
          </cell>
          <cell r="G4869" t="str">
            <v>Utilities Electric</v>
          </cell>
          <cell r="H4869">
            <v>5000</v>
          </cell>
          <cell r="I4869">
            <v>0</v>
          </cell>
          <cell r="J4869">
            <v>5000</v>
          </cell>
          <cell r="K4869">
            <v>0</v>
          </cell>
          <cell r="L4869">
            <v>0</v>
          </cell>
          <cell r="M4869">
            <v>0</v>
          </cell>
          <cell r="N4869">
            <v>5000</v>
          </cell>
        </row>
        <row r="4870">
          <cell r="A4870" t="str">
            <v>340.30.40.400-6100.02</v>
          </cell>
          <cell r="B4870" t="str">
            <v>340</v>
          </cell>
          <cell r="C4870" t="str">
            <v>30</v>
          </cell>
          <cell r="D4870" t="str">
            <v>40</v>
          </cell>
          <cell r="E4870" t="str">
            <v>400</v>
          </cell>
          <cell r="F4870" t="str">
            <v>6100.02</v>
          </cell>
          <cell r="G4870" t="str">
            <v>Utilities Telephone</v>
          </cell>
          <cell r="H4870">
            <v>2100</v>
          </cell>
          <cell r="I4870">
            <v>0</v>
          </cell>
          <cell r="J4870">
            <v>2100</v>
          </cell>
          <cell r="K4870">
            <v>0</v>
          </cell>
          <cell r="L4870">
            <v>0</v>
          </cell>
          <cell r="M4870">
            <v>357.26</v>
          </cell>
          <cell r="N4870">
            <v>1742.74</v>
          </cell>
        </row>
        <row r="4871">
          <cell r="A4871" t="str">
            <v>340.30.40.400-6100.03</v>
          </cell>
          <cell r="B4871" t="str">
            <v>340</v>
          </cell>
          <cell r="C4871" t="str">
            <v>30</v>
          </cell>
          <cell r="D4871" t="str">
            <v>40</v>
          </cell>
          <cell r="E4871" t="str">
            <v>400</v>
          </cell>
          <cell r="F4871" t="str">
            <v>6100.03</v>
          </cell>
          <cell r="G4871" t="str">
            <v>Utilities Data Transmission / ISP</v>
          </cell>
          <cell r="H4871">
            <v>250</v>
          </cell>
          <cell r="I4871">
            <v>0</v>
          </cell>
          <cell r="J4871">
            <v>250</v>
          </cell>
          <cell r="K4871">
            <v>0</v>
          </cell>
          <cell r="L4871">
            <v>0</v>
          </cell>
          <cell r="M4871">
            <v>76.02</v>
          </cell>
          <cell r="N4871">
            <v>173.98</v>
          </cell>
        </row>
        <row r="4872">
          <cell r="A4872" t="str">
            <v>340.30.40.400-6200.01</v>
          </cell>
          <cell r="B4872" t="str">
            <v>340</v>
          </cell>
          <cell r="C4872" t="str">
            <v>30</v>
          </cell>
          <cell r="D4872" t="str">
            <v>40</v>
          </cell>
          <cell r="E4872" t="str">
            <v>400</v>
          </cell>
          <cell r="F4872" t="str">
            <v>6200.01</v>
          </cell>
          <cell r="G4872" t="str">
            <v>Supplies Office</v>
          </cell>
          <cell r="H4872">
            <v>4000</v>
          </cell>
          <cell r="I4872">
            <v>0</v>
          </cell>
          <cell r="J4872">
            <v>4000</v>
          </cell>
          <cell r="K4872">
            <v>0</v>
          </cell>
          <cell r="L4872">
            <v>0</v>
          </cell>
          <cell r="M4872">
            <v>448.21</v>
          </cell>
          <cell r="N4872">
            <v>3551.79</v>
          </cell>
        </row>
        <row r="4873">
          <cell r="A4873" t="str">
            <v>340.30.40.400-6200.02</v>
          </cell>
          <cell r="B4873" t="str">
            <v>340</v>
          </cell>
          <cell r="C4873" t="str">
            <v>30</v>
          </cell>
          <cell r="D4873" t="str">
            <v>40</v>
          </cell>
          <cell r="E4873" t="str">
            <v>400</v>
          </cell>
          <cell r="F4873" t="str">
            <v>6200.02</v>
          </cell>
          <cell r="G4873" t="str">
            <v>Supplies Special Department</v>
          </cell>
          <cell r="H4873">
            <v>3000</v>
          </cell>
          <cell r="I4873">
            <v>0</v>
          </cell>
          <cell r="J4873">
            <v>3000</v>
          </cell>
          <cell r="K4873">
            <v>0</v>
          </cell>
          <cell r="L4873">
            <v>0</v>
          </cell>
          <cell r="M4873">
            <v>1567.74</v>
          </cell>
          <cell r="N4873">
            <v>1432.26</v>
          </cell>
        </row>
        <row r="4874">
          <cell r="A4874" t="str">
            <v>340.30.40.400-6200.03</v>
          </cell>
          <cell r="B4874" t="str">
            <v>340</v>
          </cell>
          <cell r="C4874" t="str">
            <v>30</v>
          </cell>
          <cell r="D4874" t="str">
            <v>40</v>
          </cell>
          <cell r="E4874" t="str">
            <v>400</v>
          </cell>
          <cell r="F4874" t="str">
            <v>6200.03</v>
          </cell>
          <cell r="G4874" t="str">
            <v>Supplies Copier Maintenance &amp; Supplies</v>
          </cell>
          <cell r="H4874">
            <v>5000</v>
          </cell>
          <cell r="I4874">
            <v>0</v>
          </cell>
          <cell r="J4874">
            <v>5000</v>
          </cell>
          <cell r="K4874">
            <v>0</v>
          </cell>
          <cell r="L4874">
            <v>0</v>
          </cell>
          <cell r="M4874">
            <v>528.29999999999995</v>
          </cell>
          <cell r="N4874">
            <v>4471.7</v>
          </cell>
        </row>
        <row r="4875">
          <cell r="A4875" t="str">
            <v>340.30.40.400-6200.04</v>
          </cell>
          <cell r="B4875" t="str">
            <v>340</v>
          </cell>
          <cell r="C4875" t="str">
            <v>30</v>
          </cell>
          <cell r="D4875" t="str">
            <v>40</v>
          </cell>
          <cell r="E4875" t="str">
            <v>400</v>
          </cell>
          <cell r="F4875" t="str">
            <v>6200.04</v>
          </cell>
          <cell r="G4875" t="str">
            <v>Supplies Postage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L4875">
            <v>0</v>
          </cell>
          <cell r="M4875">
            <v>0</v>
          </cell>
          <cell r="N4875">
            <v>0</v>
          </cell>
        </row>
        <row r="4876">
          <cell r="A4876" t="str">
            <v>340.30.40.400-6200.05</v>
          </cell>
          <cell r="B4876" t="str">
            <v>340</v>
          </cell>
          <cell r="C4876" t="str">
            <v>30</v>
          </cell>
          <cell r="D4876" t="str">
            <v>40</v>
          </cell>
          <cell r="E4876" t="str">
            <v>400</v>
          </cell>
          <cell r="F4876" t="str">
            <v>6200.05</v>
          </cell>
          <cell r="G4876" t="str">
            <v>Supplies Gasoline</v>
          </cell>
          <cell r="H4876">
            <v>300</v>
          </cell>
          <cell r="I4876">
            <v>0</v>
          </cell>
          <cell r="J4876">
            <v>300</v>
          </cell>
          <cell r="K4876">
            <v>0</v>
          </cell>
          <cell r="L4876">
            <v>0</v>
          </cell>
          <cell r="M4876">
            <v>0</v>
          </cell>
          <cell r="N4876">
            <v>300</v>
          </cell>
        </row>
        <row r="4877">
          <cell r="A4877" t="str">
            <v>340.30.40.400-6200.09</v>
          </cell>
          <cell r="B4877" t="str">
            <v>340</v>
          </cell>
          <cell r="C4877" t="str">
            <v>30</v>
          </cell>
          <cell r="D4877" t="str">
            <v>40</v>
          </cell>
          <cell r="E4877" t="str">
            <v>400</v>
          </cell>
          <cell r="F4877" t="str">
            <v>6200.09</v>
          </cell>
          <cell r="G4877" t="str">
            <v>Supplies Data Processing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  <cell r="L4877">
            <v>0</v>
          </cell>
          <cell r="M4877">
            <v>0</v>
          </cell>
          <cell r="N4877">
            <v>0</v>
          </cell>
        </row>
        <row r="4878">
          <cell r="A4878" t="str">
            <v>340.30.40.400-6260.01</v>
          </cell>
          <cell r="B4878" t="str">
            <v>340</v>
          </cell>
          <cell r="C4878" t="str">
            <v>30</v>
          </cell>
          <cell r="D4878" t="str">
            <v>40</v>
          </cell>
          <cell r="E4878" t="str">
            <v>400</v>
          </cell>
          <cell r="F4878" t="str">
            <v>6260.01</v>
          </cell>
          <cell r="G4878" t="str">
            <v>Supplies-Community Development General Plan Documents</v>
          </cell>
          <cell r="H4878">
            <v>2000</v>
          </cell>
          <cell r="I4878">
            <v>0</v>
          </cell>
          <cell r="J4878">
            <v>2000</v>
          </cell>
          <cell r="K4878">
            <v>0</v>
          </cell>
          <cell r="L4878">
            <v>0</v>
          </cell>
          <cell r="M4878">
            <v>0</v>
          </cell>
          <cell r="N4878">
            <v>2000</v>
          </cell>
        </row>
        <row r="4879">
          <cell r="A4879" t="str">
            <v>340.30.40.400-6300.01</v>
          </cell>
          <cell r="B4879" t="str">
            <v>340</v>
          </cell>
          <cell r="C4879" t="str">
            <v>30</v>
          </cell>
          <cell r="D4879" t="str">
            <v>40</v>
          </cell>
          <cell r="E4879" t="str">
            <v>400</v>
          </cell>
          <cell r="F4879" t="str">
            <v>6300.01</v>
          </cell>
          <cell r="G4879" t="str">
            <v>Dues &amp; Subscriptions Memberships</v>
          </cell>
          <cell r="H4879">
            <v>3000</v>
          </cell>
          <cell r="I4879">
            <v>0</v>
          </cell>
          <cell r="J4879">
            <v>3000</v>
          </cell>
          <cell r="K4879">
            <v>0</v>
          </cell>
          <cell r="L4879">
            <v>0</v>
          </cell>
          <cell r="M4879">
            <v>1306.08</v>
          </cell>
          <cell r="N4879">
            <v>1693.92</v>
          </cell>
        </row>
        <row r="4880">
          <cell r="A4880" t="str">
            <v>340.30.40.400-6300.02</v>
          </cell>
          <cell r="B4880" t="str">
            <v>340</v>
          </cell>
          <cell r="C4880" t="str">
            <v>30</v>
          </cell>
          <cell r="D4880" t="str">
            <v>40</v>
          </cell>
          <cell r="E4880" t="str">
            <v>400</v>
          </cell>
          <cell r="F4880" t="str">
            <v>6300.02</v>
          </cell>
          <cell r="G4880" t="str">
            <v>Dues &amp; Subscriptions Publications</v>
          </cell>
          <cell r="H4880">
            <v>1000</v>
          </cell>
          <cell r="I4880">
            <v>0</v>
          </cell>
          <cell r="J4880">
            <v>1000</v>
          </cell>
          <cell r="K4880">
            <v>0</v>
          </cell>
          <cell r="L4880">
            <v>0</v>
          </cell>
          <cell r="M4880">
            <v>0</v>
          </cell>
          <cell r="N4880">
            <v>1000</v>
          </cell>
        </row>
        <row r="4881">
          <cell r="A4881" t="str">
            <v>340.30.40.400-6350.01</v>
          </cell>
          <cell r="B4881" t="str">
            <v>340</v>
          </cell>
          <cell r="C4881" t="str">
            <v>30</v>
          </cell>
          <cell r="D4881" t="str">
            <v>40</v>
          </cell>
          <cell r="E4881" t="str">
            <v>400</v>
          </cell>
          <cell r="F4881" t="str">
            <v>6350.01</v>
          </cell>
          <cell r="G4881" t="str">
            <v>Maintenance Agreements &amp; Licenses License/Software Maintenance</v>
          </cell>
          <cell r="H4881">
            <v>25000</v>
          </cell>
          <cell r="I4881">
            <v>0</v>
          </cell>
          <cell r="J4881">
            <v>25000</v>
          </cell>
          <cell r="K4881">
            <v>0</v>
          </cell>
          <cell r="L4881">
            <v>0</v>
          </cell>
          <cell r="M4881">
            <v>42.8</v>
          </cell>
          <cell r="N4881">
            <v>24957.200000000001</v>
          </cell>
        </row>
        <row r="4882">
          <cell r="A4882" t="str">
            <v>340.30.40.400-6400.01</v>
          </cell>
          <cell r="B4882" t="str">
            <v>340</v>
          </cell>
          <cell r="C4882" t="str">
            <v>30</v>
          </cell>
          <cell r="D4882" t="str">
            <v>40</v>
          </cell>
          <cell r="E4882" t="str">
            <v>400</v>
          </cell>
          <cell r="F4882" t="str">
            <v>6400.01</v>
          </cell>
          <cell r="G4882" t="str">
            <v>Repairs &amp; Maintenance Building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L4882">
            <v>0</v>
          </cell>
          <cell r="M4882">
            <v>0</v>
          </cell>
          <cell r="N4882">
            <v>0</v>
          </cell>
        </row>
        <row r="4883">
          <cell r="A4883" t="str">
            <v>340.30.40.400-6400.05</v>
          </cell>
          <cell r="B4883" t="str">
            <v>340</v>
          </cell>
          <cell r="C4883" t="str">
            <v>30</v>
          </cell>
          <cell r="D4883" t="str">
            <v>40</v>
          </cell>
          <cell r="E4883" t="str">
            <v>400</v>
          </cell>
          <cell r="F4883" t="str">
            <v>6400.05</v>
          </cell>
          <cell r="G4883" t="str">
            <v>Repairs &amp; Maintenance Vehicle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  <cell r="L4883">
            <v>0</v>
          </cell>
          <cell r="M4883">
            <v>0</v>
          </cell>
          <cell r="N4883">
            <v>0</v>
          </cell>
        </row>
        <row r="4884">
          <cell r="A4884" t="str">
            <v>340.30.40.400-6500.04</v>
          </cell>
          <cell r="B4884" t="str">
            <v>340</v>
          </cell>
          <cell r="C4884" t="str">
            <v>30</v>
          </cell>
          <cell r="D4884" t="str">
            <v>40</v>
          </cell>
          <cell r="E4884" t="str">
            <v>400</v>
          </cell>
          <cell r="F4884" t="str">
            <v>6500.04</v>
          </cell>
          <cell r="G4884" t="str">
            <v>Claims &amp; Insurance Insurance Premiums</v>
          </cell>
          <cell r="H4884">
            <v>26550</v>
          </cell>
          <cell r="I4884">
            <v>0</v>
          </cell>
          <cell r="J4884">
            <v>26550</v>
          </cell>
          <cell r="K4884">
            <v>0</v>
          </cell>
          <cell r="L4884">
            <v>0</v>
          </cell>
          <cell r="M4884">
            <v>0</v>
          </cell>
          <cell r="N4884">
            <v>26550</v>
          </cell>
        </row>
        <row r="4885">
          <cell r="A4885" t="str">
            <v>340.30.40.400-6600.01</v>
          </cell>
          <cell r="B4885" t="str">
            <v>340</v>
          </cell>
          <cell r="C4885" t="str">
            <v>30</v>
          </cell>
          <cell r="D4885" t="str">
            <v>40</v>
          </cell>
          <cell r="E4885" t="str">
            <v>400</v>
          </cell>
          <cell r="F4885" t="str">
            <v>6600.01</v>
          </cell>
          <cell r="G4885" t="str">
            <v>Administrative Expenses Meetings</v>
          </cell>
          <cell r="H4885">
            <v>500</v>
          </cell>
          <cell r="I4885">
            <v>0</v>
          </cell>
          <cell r="J4885">
            <v>500</v>
          </cell>
          <cell r="K4885">
            <v>0</v>
          </cell>
          <cell r="L4885">
            <v>0</v>
          </cell>
          <cell r="M4885">
            <v>0</v>
          </cell>
          <cell r="N4885">
            <v>500</v>
          </cell>
        </row>
        <row r="4886">
          <cell r="A4886" t="str">
            <v>340.30.40.400-6600.03</v>
          </cell>
          <cell r="B4886" t="str">
            <v>340</v>
          </cell>
          <cell r="C4886" t="str">
            <v>30</v>
          </cell>
          <cell r="D4886" t="str">
            <v>40</v>
          </cell>
          <cell r="E4886" t="str">
            <v>400</v>
          </cell>
          <cell r="F4886" t="str">
            <v>6600.03</v>
          </cell>
          <cell r="G4886" t="str">
            <v>Administrative Expenses Mileage Reimbursement</v>
          </cell>
          <cell r="H4886">
            <v>500</v>
          </cell>
          <cell r="I4886">
            <v>0</v>
          </cell>
          <cell r="J4886">
            <v>500</v>
          </cell>
          <cell r="K4886">
            <v>0</v>
          </cell>
          <cell r="L4886">
            <v>0</v>
          </cell>
          <cell r="M4886">
            <v>0</v>
          </cell>
          <cell r="N4886">
            <v>500</v>
          </cell>
        </row>
        <row r="4887">
          <cell r="A4887" t="str">
            <v>340.30.40.400-6600.04</v>
          </cell>
          <cell r="B4887" t="str">
            <v>340</v>
          </cell>
          <cell r="C4887" t="str">
            <v>30</v>
          </cell>
          <cell r="D4887" t="str">
            <v>40</v>
          </cell>
          <cell r="E4887" t="str">
            <v>400</v>
          </cell>
          <cell r="F4887" t="str">
            <v>6600.04</v>
          </cell>
          <cell r="G4887" t="str">
            <v>Administrative Expenses Training/Conferences</v>
          </cell>
          <cell r="H4887">
            <v>21000</v>
          </cell>
          <cell r="I4887">
            <v>0</v>
          </cell>
          <cell r="J4887">
            <v>21000</v>
          </cell>
          <cell r="K4887">
            <v>0</v>
          </cell>
          <cell r="L4887">
            <v>0</v>
          </cell>
          <cell r="M4887">
            <v>0</v>
          </cell>
          <cell r="N4887">
            <v>21000</v>
          </cell>
        </row>
        <row r="4888">
          <cell r="A4888" t="str">
            <v>340.30.40.400-6600.05</v>
          </cell>
          <cell r="B4888" t="str">
            <v>340</v>
          </cell>
          <cell r="C4888" t="str">
            <v>30</v>
          </cell>
          <cell r="D4888" t="str">
            <v>40</v>
          </cell>
          <cell r="E4888" t="str">
            <v>400</v>
          </cell>
          <cell r="F4888" t="str">
            <v>6600.05</v>
          </cell>
          <cell r="G4888" t="str">
            <v>Administrative Expenses Public/Legal Advertisement</v>
          </cell>
          <cell r="H4888">
            <v>8000</v>
          </cell>
          <cell r="I4888">
            <v>0</v>
          </cell>
          <cell r="J4888">
            <v>8000</v>
          </cell>
          <cell r="K4888">
            <v>0</v>
          </cell>
          <cell r="L4888">
            <v>0</v>
          </cell>
          <cell r="M4888">
            <v>1625.78</v>
          </cell>
          <cell r="N4888">
            <v>6374.22</v>
          </cell>
        </row>
        <row r="4889">
          <cell r="A4889" t="str">
            <v>340.30.40.400-6600.07</v>
          </cell>
          <cell r="B4889" t="str">
            <v>340</v>
          </cell>
          <cell r="C4889" t="str">
            <v>30</v>
          </cell>
          <cell r="D4889" t="str">
            <v>40</v>
          </cell>
          <cell r="E4889" t="str">
            <v>400</v>
          </cell>
          <cell r="F4889" t="str">
            <v>6600.07</v>
          </cell>
          <cell r="G4889" t="str">
            <v>Administrative Expenses Employee Recruitment</v>
          </cell>
          <cell r="H4889">
            <v>50</v>
          </cell>
          <cell r="I4889">
            <v>0</v>
          </cell>
          <cell r="J4889">
            <v>50</v>
          </cell>
          <cell r="K4889">
            <v>0</v>
          </cell>
          <cell r="L4889">
            <v>0</v>
          </cell>
          <cell r="M4889">
            <v>60</v>
          </cell>
          <cell r="N4889">
            <v>-10</v>
          </cell>
        </row>
        <row r="4890">
          <cell r="A4890" t="str">
            <v>340.30.40.400-6600.14</v>
          </cell>
          <cell r="B4890" t="str">
            <v>340</v>
          </cell>
          <cell r="C4890" t="str">
            <v>30</v>
          </cell>
          <cell r="D4890" t="str">
            <v>40</v>
          </cell>
          <cell r="E4890" t="str">
            <v>400</v>
          </cell>
          <cell r="F4890" t="str">
            <v>6600.14</v>
          </cell>
          <cell r="G4890" t="str">
            <v>Administrative Expenses Filing/Recording Fee</v>
          </cell>
          <cell r="H4890">
            <v>1000</v>
          </cell>
          <cell r="I4890">
            <v>0</v>
          </cell>
          <cell r="J4890">
            <v>1000</v>
          </cell>
          <cell r="K4890">
            <v>0</v>
          </cell>
          <cell r="L4890">
            <v>0</v>
          </cell>
          <cell r="M4890">
            <v>0</v>
          </cell>
          <cell r="N4890">
            <v>1000</v>
          </cell>
        </row>
        <row r="4891">
          <cell r="A4891" t="str">
            <v>340.30.40.400-6600.20</v>
          </cell>
          <cell r="B4891" t="str">
            <v>340</v>
          </cell>
          <cell r="C4891" t="str">
            <v>30</v>
          </cell>
          <cell r="D4891" t="str">
            <v>40</v>
          </cell>
          <cell r="E4891" t="str">
            <v>400</v>
          </cell>
          <cell r="F4891" t="str">
            <v>6600.20</v>
          </cell>
          <cell r="G4891" t="str">
            <v>Administrative Expenses Training - Commissioners</v>
          </cell>
          <cell r="H4891">
            <v>12000</v>
          </cell>
          <cell r="I4891">
            <v>0</v>
          </cell>
          <cell r="J4891">
            <v>12000</v>
          </cell>
          <cell r="K4891">
            <v>0</v>
          </cell>
          <cell r="L4891">
            <v>0</v>
          </cell>
          <cell r="M4891">
            <v>0</v>
          </cell>
          <cell r="N4891">
            <v>12000</v>
          </cell>
        </row>
        <row r="4892">
          <cell r="A4892" t="str">
            <v>340.30.40.400-6600.26</v>
          </cell>
          <cell r="B4892" t="str">
            <v>340</v>
          </cell>
          <cell r="C4892" t="str">
            <v>30</v>
          </cell>
          <cell r="D4892" t="str">
            <v>40</v>
          </cell>
          <cell r="E4892" t="str">
            <v>400</v>
          </cell>
          <cell r="F4892" t="str">
            <v>6600.26</v>
          </cell>
          <cell r="G4892" t="str">
            <v>Administrative Expenses Support Services-IT</v>
          </cell>
          <cell r="H4892">
            <v>17880</v>
          </cell>
          <cell r="I4892">
            <v>0</v>
          </cell>
          <cell r="J4892">
            <v>17880</v>
          </cell>
          <cell r="K4892">
            <v>0</v>
          </cell>
          <cell r="L4892">
            <v>0</v>
          </cell>
          <cell r="M4892">
            <v>0</v>
          </cell>
          <cell r="N4892">
            <v>17880</v>
          </cell>
        </row>
        <row r="4893">
          <cell r="A4893" t="str">
            <v>340.30.40.400-6600.28</v>
          </cell>
          <cell r="B4893" t="str">
            <v>340</v>
          </cell>
          <cell r="C4893" t="str">
            <v>30</v>
          </cell>
          <cell r="D4893" t="str">
            <v>40</v>
          </cell>
          <cell r="E4893" t="str">
            <v>400</v>
          </cell>
          <cell r="F4893" t="str">
            <v>6600.28</v>
          </cell>
          <cell r="G4893" t="str">
            <v>Administrative Expenses Equipment Fund Contribution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L4893">
            <v>0</v>
          </cell>
          <cell r="M4893">
            <v>0</v>
          </cell>
          <cell r="N4893">
            <v>0</v>
          </cell>
        </row>
        <row r="4894">
          <cell r="A4894" t="str">
            <v>340.30.40.400-6600.32</v>
          </cell>
          <cell r="B4894" t="str">
            <v>340</v>
          </cell>
          <cell r="C4894" t="str">
            <v>30</v>
          </cell>
          <cell r="D4894" t="str">
            <v>40</v>
          </cell>
          <cell r="E4894" t="str">
            <v>400</v>
          </cell>
          <cell r="F4894" t="str">
            <v>6600.32</v>
          </cell>
          <cell r="G4894" t="str">
            <v>Administrative Expenses Vehicle Fund Contribution</v>
          </cell>
          <cell r="H4894">
            <v>1695</v>
          </cell>
          <cell r="I4894">
            <v>0</v>
          </cell>
          <cell r="J4894">
            <v>1695</v>
          </cell>
          <cell r="K4894">
            <v>0</v>
          </cell>
          <cell r="L4894">
            <v>0</v>
          </cell>
          <cell r="M4894">
            <v>0</v>
          </cell>
          <cell r="N4894">
            <v>1695</v>
          </cell>
        </row>
        <row r="4895">
          <cell r="A4895" t="str">
            <v>340.30.40.400-6600.36</v>
          </cell>
          <cell r="B4895" t="str">
            <v>340</v>
          </cell>
          <cell r="C4895" t="str">
            <v>30</v>
          </cell>
          <cell r="D4895" t="str">
            <v>40</v>
          </cell>
          <cell r="E4895" t="str">
            <v>400</v>
          </cell>
          <cell r="F4895" t="str">
            <v>6600.36</v>
          </cell>
          <cell r="G4895" t="str">
            <v>Administrative Expenses IT Fund Contribution</v>
          </cell>
          <cell r="H4895">
            <v>61190</v>
          </cell>
          <cell r="I4895">
            <v>0</v>
          </cell>
          <cell r="J4895">
            <v>61190</v>
          </cell>
          <cell r="K4895">
            <v>0</v>
          </cell>
          <cell r="L4895">
            <v>0</v>
          </cell>
          <cell r="M4895">
            <v>0</v>
          </cell>
          <cell r="N4895">
            <v>61190</v>
          </cell>
        </row>
        <row r="4896">
          <cell r="A4896" t="str">
            <v>340.30.40.400-8000.99</v>
          </cell>
          <cell r="B4896" t="str">
            <v>340</v>
          </cell>
          <cell r="C4896" t="str">
            <v>30</v>
          </cell>
          <cell r="D4896" t="str">
            <v>40</v>
          </cell>
          <cell r="E4896" t="str">
            <v>400</v>
          </cell>
          <cell r="F4896" t="str">
            <v>8000.99</v>
          </cell>
          <cell r="G4896" t="str">
            <v>Capital Improvements-General Government General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  <cell r="L4896">
            <v>0</v>
          </cell>
          <cell r="M4896">
            <v>0</v>
          </cell>
          <cell r="N4896">
            <v>0</v>
          </cell>
        </row>
        <row r="4897">
          <cell r="A4897" t="str">
            <v>340.30.45.000-5000.01</v>
          </cell>
          <cell r="B4897" t="str">
            <v>340</v>
          </cell>
          <cell r="C4897" t="str">
            <v>30</v>
          </cell>
          <cell r="D4897" t="str">
            <v>45</v>
          </cell>
          <cell r="E4897" t="str">
            <v>000</v>
          </cell>
          <cell r="F4897" t="str">
            <v>5000.01</v>
          </cell>
          <cell r="G4897" t="str">
            <v>Salaries Regular</v>
          </cell>
          <cell r="H4897">
            <v>963900</v>
          </cell>
          <cell r="I4897">
            <v>0</v>
          </cell>
          <cell r="J4897">
            <v>963900</v>
          </cell>
          <cell r="K4897">
            <v>0</v>
          </cell>
          <cell r="L4897">
            <v>0</v>
          </cell>
          <cell r="M4897">
            <v>199410.83</v>
          </cell>
          <cell r="N4897">
            <v>764489.17</v>
          </cell>
        </row>
        <row r="4898">
          <cell r="A4898" t="str">
            <v>340.30.45.000-5000.02</v>
          </cell>
          <cell r="B4898" t="str">
            <v>340</v>
          </cell>
          <cell r="C4898" t="str">
            <v>30</v>
          </cell>
          <cell r="D4898" t="str">
            <v>45</v>
          </cell>
          <cell r="E4898" t="str">
            <v>000</v>
          </cell>
          <cell r="F4898" t="str">
            <v>5000.02</v>
          </cell>
          <cell r="G4898" t="str">
            <v>Salaries Part Time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L4898">
            <v>0</v>
          </cell>
          <cell r="M4898">
            <v>4416.22</v>
          </cell>
          <cell r="N4898">
            <v>-4416.22</v>
          </cell>
        </row>
        <row r="4899">
          <cell r="A4899" t="str">
            <v>340.30.45.000-5000.03</v>
          </cell>
          <cell r="B4899" t="str">
            <v>340</v>
          </cell>
          <cell r="C4899" t="str">
            <v>30</v>
          </cell>
          <cell r="D4899" t="str">
            <v>45</v>
          </cell>
          <cell r="E4899" t="str">
            <v>000</v>
          </cell>
          <cell r="F4899" t="str">
            <v>5000.03</v>
          </cell>
          <cell r="G4899" t="str">
            <v>Salaries Overtime</v>
          </cell>
          <cell r="H4899">
            <v>8240</v>
          </cell>
          <cell r="I4899">
            <v>0</v>
          </cell>
          <cell r="J4899">
            <v>8240</v>
          </cell>
          <cell r="K4899">
            <v>0</v>
          </cell>
          <cell r="L4899">
            <v>0</v>
          </cell>
          <cell r="M4899">
            <v>2772.91</v>
          </cell>
          <cell r="N4899">
            <v>5467.09</v>
          </cell>
        </row>
        <row r="4900">
          <cell r="A4900" t="str">
            <v>340.30.45.000-5000.04</v>
          </cell>
          <cell r="B4900" t="str">
            <v>340</v>
          </cell>
          <cell r="C4900" t="str">
            <v>30</v>
          </cell>
          <cell r="D4900" t="str">
            <v>45</v>
          </cell>
          <cell r="E4900" t="str">
            <v>000</v>
          </cell>
          <cell r="F4900" t="str">
            <v>5000.04</v>
          </cell>
          <cell r="G4900" t="str">
            <v>Salaries Holiday Pay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  <cell r="L4900">
            <v>0</v>
          </cell>
          <cell r="M4900">
            <v>0</v>
          </cell>
          <cell r="N4900">
            <v>0</v>
          </cell>
        </row>
        <row r="4901">
          <cell r="A4901" t="str">
            <v>340.30.45.000-5000.06</v>
          </cell>
          <cell r="B4901" t="str">
            <v>340</v>
          </cell>
          <cell r="C4901" t="str">
            <v>30</v>
          </cell>
          <cell r="D4901" t="str">
            <v>45</v>
          </cell>
          <cell r="E4901" t="str">
            <v>000</v>
          </cell>
          <cell r="F4901" t="str">
            <v>5000.06</v>
          </cell>
          <cell r="G4901" t="str">
            <v>Salaries Out of Class</v>
          </cell>
          <cell r="H4901">
            <v>6690</v>
          </cell>
          <cell r="I4901">
            <v>0</v>
          </cell>
          <cell r="J4901">
            <v>6690</v>
          </cell>
          <cell r="K4901">
            <v>0</v>
          </cell>
          <cell r="L4901">
            <v>0</v>
          </cell>
          <cell r="M4901">
            <v>0</v>
          </cell>
          <cell r="N4901">
            <v>6690</v>
          </cell>
        </row>
        <row r="4902">
          <cell r="A4902" t="str">
            <v>340.30.45.000-5000.07</v>
          </cell>
          <cell r="B4902" t="str">
            <v>340</v>
          </cell>
          <cell r="C4902" t="str">
            <v>30</v>
          </cell>
          <cell r="D4902" t="str">
            <v>45</v>
          </cell>
          <cell r="E4902" t="str">
            <v>000</v>
          </cell>
          <cell r="F4902" t="str">
            <v>5000.07</v>
          </cell>
          <cell r="G4902" t="str">
            <v>Salaries Admin Leave Pay</v>
          </cell>
          <cell r="H4902">
            <v>7550</v>
          </cell>
          <cell r="I4902">
            <v>0</v>
          </cell>
          <cell r="J4902">
            <v>7550</v>
          </cell>
          <cell r="K4902">
            <v>0</v>
          </cell>
          <cell r="L4902">
            <v>0</v>
          </cell>
          <cell r="M4902">
            <v>0</v>
          </cell>
          <cell r="N4902">
            <v>7550</v>
          </cell>
        </row>
        <row r="4903">
          <cell r="A4903" t="str">
            <v>340.30.45.000-5000.08</v>
          </cell>
          <cell r="B4903" t="str">
            <v>340</v>
          </cell>
          <cell r="C4903" t="str">
            <v>30</v>
          </cell>
          <cell r="D4903" t="str">
            <v>45</v>
          </cell>
          <cell r="E4903" t="str">
            <v>000</v>
          </cell>
          <cell r="F4903" t="str">
            <v>5000.08</v>
          </cell>
          <cell r="G4903" t="str">
            <v>Salaries Longevity Pay</v>
          </cell>
          <cell r="H4903">
            <v>5243</v>
          </cell>
          <cell r="I4903">
            <v>0</v>
          </cell>
          <cell r="J4903">
            <v>5243</v>
          </cell>
          <cell r="K4903">
            <v>0</v>
          </cell>
          <cell r="L4903">
            <v>0</v>
          </cell>
          <cell r="M4903">
            <v>0</v>
          </cell>
          <cell r="N4903">
            <v>5243</v>
          </cell>
        </row>
        <row r="4904">
          <cell r="A4904" t="str">
            <v>340.30.45.000-5000.10</v>
          </cell>
          <cell r="B4904" t="str">
            <v>340</v>
          </cell>
          <cell r="C4904" t="str">
            <v>30</v>
          </cell>
          <cell r="D4904" t="str">
            <v>45</v>
          </cell>
          <cell r="E4904" t="str">
            <v>000</v>
          </cell>
          <cell r="F4904" t="str">
            <v>5000.10</v>
          </cell>
          <cell r="G4904" t="str">
            <v>Salaries Furloughs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L4904">
            <v>0</v>
          </cell>
          <cell r="M4904">
            <v>0</v>
          </cell>
          <cell r="N4904">
            <v>0</v>
          </cell>
        </row>
        <row r="4905">
          <cell r="A4905" t="str">
            <v>340.30.45.000-5000.11</v>
          </cell>
          <cell r="B4905" t="str">
            <v>340</v>
          </cell>
          <cell r="C4905" t="str">
            <v>30</v>
          </cell>
          <cell r="D4905" t="str">
            <v>45</v>
          </cell>
          <cell r="E4905" t="str">
            <v>000</v>
          </cell>
          <cell r="F4905" t="str">
            <v>5000.11</v>
          </cell>
          <cell r="G4905" t="str">
            <v>Salaries Worker's Comp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L4905">
            <v>0</v>
          </cell>
          <cell r="M4905">
            <v>0</v>
          </cell>
          <cell r="N4905">
            <v>0</v>
          </cell>
        </row>
        <row r="4906">
          <cell r="A4906" t="str">
            <v>340.30.45.000-5000.12</v>
          </cell>
          <cell r="B4906" t="str">
            <v>340</v>
          </cell>
          <cell r="C4906" t="str">
            <v>30</v>
          </cell>
          <cell r="D4906" t="str">
            <v>45</v>
          </cell>
          <cell r="E4906" t="str">
            <v>000</v>
          </cell>
          <cell r="F4906" t="str">
            <v>5000.12</v>
          </cell>
          <cell r="G4906" t="str">
            <v>Salaries Compensated Absences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>
            <v>0</v>
          </cell>
          <cell r="M4906">
            <v>0</v>
          </cell>
          <cell r="N4906">
            <v>0</v>
          </cell>
        </row>
        <row r="4907">
          <cell r="A4907" t="str">
            <v>340.30.45.000-5000.99</v>
          </cell>
          <cell r="B4907" t="str">
            <v>340</v>
          </cell>
          <cell r="C4907" t="str">
            <v>30</v>
          </cell>
          <cell r="D4907" t="str">
            <v>45</v>
          </cell>
          <cell r="E4907" t="str">
            <v>000</v>
          </cell>
          <cell r="F4907" t="str">
            <v>5000.99</v>
          </cell>
          <cell r="G4907" t="str">
            <v>Salaries New Personnel Requests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L4907">
            <v>0</v>
          </cell>
          <cell r="M4907">
            <v>0</v>
          </cell>
          <cell r="N4907">
            <v>0</v>
          </cell>
        </row>
        <row r="4908">
          <cell r="A4908" t="str">
            <v>340.30.45.000-5100.00</v>
          </cell>
          <cell r="B4908" t="str">
            <v>340</v>
          </cell>
          <cell r="C4908" t="str">
            <v>30</v>
          </cell>
          <cell r="D4908" t="str">
            <v>45</v>
          </cell>
          <cell r="E4908" t="str">
            <v>000</v>
          </cell>
          <cell r="F4908" t="str">
            <v>5100.00</v>
          </cell>
          <cell r="G4908" t="str">
            <v>Benefits PERS Pool Liability</v>
          </cell>
          <cell r="H4908">
            <v>184640</v>
          </cell>
          <cell r="I4908">
            <v>0</v>
          </cell>
          <cell r="J4908">
            <v>184640</v>
          </cell>
          <cell r="K4908">
            <v>0</v>
          </cell>
          <cell r="L4908">
            <v>0</v>
          </cell>
          <cell r="M4908">
            <v>39344.050000000003</v>
          </cell>
          <cell r="N4908">
            <v>145295.95000000001</v>
          </cell>
        </row>
        <row r="4909">
          <cell r="A4909" t="str">
            <v>340.30.45.000-5100.01</v>
          </cell>
          <cell r="B4909" t="str">
            <v>340</v>
          </cell>
          <cell r="C4909" t="str">
            <v>30</v>
          </cell>
          <cell r="D4909" t="str">
            <v>45</v>
          </cell>
          <cell r="E4909" t="str">
            <v>000</v>
          </cell>
          <cell r="F4909" t="str">
            <v>5100.01</v>
          </cell>
          <cell r="G4909" t="str">
            <v>Benefits Retirement</v>
          </cell>
          <cell r="H4909">
            <v>79590</v>
          </cell>
          <cell r="I4909">
            <v>0</v>
          </cell>
          <cell r="J4909">
            <v>79590</v>
          </cell>
          <cell r="K4909">
            <v>0</v>
          </cell>
          <cell r="L4909">
            <v>0</v>
          </cell>
          <cell r="M4909">
            <v>20201.47</v>
          </cell>
          <cell r="N4909">
            <v>59388.53</v>
          </cell>
        </row>
        <row r="4910">
          <cell r="A4910" t="str">
            <v>340.30.45.000-5100.02</v>
          </cell>
          <cell r="B4910" t="str">
            <v>340</v>
          </cell>
          <cell r="C4910" t="str">
            <v>30</v>
          </cell>
          <cell r="D4910" t="str">
            <v>45</v>
          </cell>
          <cell r="E4910" t="str">
            <v>000</v>
          </cell>
          <cell r="F4910" t="str">
            <v>5100.02</v>
          </cell>
          <cell r="G4910" t="str">
            <v>Benefits Health Insurance</v>
          </cell>
          <cell r="H4910">
            <v>104370</v>
          </cell>
          <cell r="I4910">
            <v>0</v>
          </cell>
          <cell r="J4910">
            <v>104370</v>
          </cell>
          <cell r="K4910">
            <v>0</v>
          </cell>
          <cell r="L4910">
            <v>0</v>
          </cell>
          <cell r="M4910">
            <v>20038.650000000001</v>
          </cell>
          <cell r="N4910">
            <v>84331.35</v>
          </cell>
        </row>
        <row r="4911">
          <cell r="A4911" t="str">
            <v>340.30.45.000-5100.03</v>
          </cell>
          <cell r="B4911" t="str">
            <v>340</v>
          </cell>
          <cell r="C4911" t="str">
            <v>30</v>
          </cell>
          <cell r="D4911" t="str">
            <v>45</v>
          </cell>
          <cell r="E4911" t="str">
            <v>000</v>
          </cell>
          <cell r="F4911" t="str">
            <v>5100.03</v>
          </cell>
          <cell r="G4911" t="str">
            <v>Benefits Dental Insurance</v>
          </cell>
          <cell r="H4911">
            <v>11950</v>
          </cell>
          <cell r="I4911">
            <v>0</v>
          </cell>
          <cell r="J4911">
            <v>11950</v>
          </cell>
          <cell r="K4911">
            <v>0</v>
          </cell>
          <cell r="L4911">
            <v>0</v>
          </cell>
          <cell r="M4911">
            <v>2278.6</v>
          </cell>
          <cell r="N4911">
            <v>9671.4</v>
          </cell>
        </row>
        <row r="4912">
          <cell r="A4912" t="str">
            <v>340.30.45.000-5100.04</v>
          </cell>
          <cell r="B4912" t="str">
            <v>340</v>
          </cell>
          <cell r="C4912" t="str">
            <v>30</v>
          </cell>
          <cell r="D4912" t="str">
            <v>45</v>
          </cell>
          <cell r="E4912" t="str">
            <v>000</v>
          </cell>
          <cell r="F4912" t="str">
            <v>5100.04</v>
          </cell>
          <cell r="G4912" t="str">
            <v>Benefits Vision Insurance</v>
          </cell>
          <cell r="H4912">
            <v>2065</v>
          </cell>
          <cell r="I4912">
            <v>0</v>
          </cell>
          <cell r="J4912">
            <v>2065</v>
          </cell>
          <cell r="K4912">
            <v>0</v>
          </cell>
          <cell r="L4912">
            <v>0</v>
          </cell>
          <cell r="M4912">
            <v>444.66</v>
          </cell>
          <cell r="N4912">
            <v>1620.34</v>
          </cell>
        </row>
        <row r="4913">
          <cell r="A4913" t="str">
            <v>340.30.45.000-5100.05</v>
          </cell>
          <cell r="B4913" t="str">
            <v>340</v>
          </cell>
          <cell r="C4913" t="str">
            <v>30</v>
          </cell>
          <cell r="D4913" t="str">
            <v>45</v>
          </cell>
          <cell r="E4913" t="str">
            <v>000</v>
          </cell>
          <cell r="F4913" t="str">
            <v>5100.05</v>
          </cell>
          <cell r="G4913" t="str">
            <v>Benefits Life Insurance</v>
          </cell>
          <cell r="H4913">
            <v>980</v>
          </cell>
          <cell r="I4913">
            <v>0</v>
          </cell>
          <cell r="J4913">
            <v>980</v>
          </cell>
          <cell r="K4913">
            <v>0</v>
          </cell>
          <cell r="L4913">
            <v>0</v>
          </cell>
          <cell r="M4913">
            <v>120.7</v>
          </cell>
          <cell r="N4913">
            <v>859.3</v>
          </cell>
        </row>
        <row r="4914">
          <cell r="A4914" t="str">
            <v>340.30.45.000-5100.06</v>
          </cell>
          <cell r="B4914" t="str">
            <v>340</v>
          </cell>
          <cell r="C4914" t="str">
            <v>30</v>
          </cell>
          <cell r="D4914" t="str">
            <v>45</v>
          </cell>
          <cell r="E4914" t="str">
            <v>000</v>
          </cell>
          <cell r="F4914" t="str">
            <v>5100.06</v>
          </cell>
          <cell r="G4914" t="str">
            <v>Benefits Worker's Comp</v>
          </cell>
          <cell r="H4914">
            <v>28450</v>
          </cell>
          <cell r="I4914">
            <v>0</v>
          </cell>
          <cell r="J4914">
            <v>28450</v>
          </cell>
          <cell r="K4914">
            <v>0</v>
          </cell>
          <cell r="L4914">
            <v>0</v>
          </cell>
          <cell r="M4914">
            <v>0</v>
          </cell>
          <cell r="N4914">
            <v>28450</v>
          </cell>
        </row>
        <row r="4915">
          <cell r="A4915" t="str">
            <v>340.30.45.000-5100.07</v>
          </cell>
          <cell r="B4915" t="str">
            <v>340</v>
          </cell>
          <cell r="C4915" t="str">
            <v>30</v>
          </cell>
          <cell r="D4915" t="str">
            <v>45</v>
          </cell>
          <cell r="E4915" t="str">
            <v>000</v>
          </cell>
          <cell r="F4915" t="str">
            <v>5100.07</v>
          </cell>
          <cell r="G4915" t="str">
            <v>Benefits Long Term Disability</v>
          </cell>
          <cell r="H4915">
            <v>3800</v>
          </cell>
          <cell r="I4915">
            <v>0</v>
          </cell>
          <cell r="J4915">
            <v>3800</v>
          </cell>
          <cell r="K4915">
            <v>0</v>
          </cell>
          <cell r="L4915">
            <v>0</v>
          </cell>
          <cell r="M4915">
            <v>547.96</v>
          </cell>
          <cell r="N4915">
            <v>3252.04</v>
          </cell>
        </row>
        <row r="4916">
          <cell r="A4916" t="str">
            <v>340.30.45.000-5100.08</v>
          </cell>
          <cell r="B4916" t="str">
            <v>340</v>
          </cell>
          <cell r="C4916" t="str">
            <v>30</v>
          </cell>
          <cell r="D4916" t="str">
            <v>45</v>
          </cell>
          <cell r="E4916" t="str">
            <v>000</v>
          </cell>
          <cell r="F4916" t="str">
            <v>5100.08</v>
          </cell>
          <cell r="G4916" t="str">
            <v>Benefits Deferred Compensation</v>
          </cell>
          <cell r="H4916">
            <v>13525</v>
          </cell>
          <cell r="I4916">
            <v>0</v>
          </cell>
          <cell r="J4916">
            <v>13525</v>
          </cell>
          <cell r="K4916">
            <v>0</v>
          </cell>
          <cell r="L4916">
            <v>0</v>
          </cell>
          <cell r="M4916">
            <v>5769.5</v>
          </cell>
          <cell r="N4916">
            <v>7755.5</v>
          </cell>
        </row>
        <row r="4917">
          <cell r="A4917" t="str">
            <v>340.30.45.000-5100.09</v>
          </cell>
          <cell r="B4917" t="str">
            <v>340</v>
          </cell>
          <cell r="C4917" t="str">
            <v>30</v>
          </cell>
          <cell r="D4917" t="str">
            <v>45</v>
          </cell>
          <cell r="E4917" t="str">
            <v>000</v>
          </cell>
          <cell r="F4917" t="str">
            <v>5100.09</v>
          </cell>
          <cell r="G4917" t="str">
            <v>Benefits Unemployment Insurance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L4917">
            <v>0</v>
          </cell>
          <cell r="M4917">
            <v>1800</v>
          </cell>
          <cell r="N4917">
            <v>-1800</v>
          </cell>
        </row>
        <row r="4918">
          <cell r="A4918" t="str">
            <v>340.30.45.000-5100.10</v>
          </cell>
          <cell r="B4918" t="str">
            <v>340</v>
          </cell>
          <cell r="C4918" t="str">
            <v>30</v>
          </cell>
          <cell r="D4918" t="str">
            <v>45</v>
          </cell>
          <cell r="E4918" t="str">
            <v>000</v>
          </cell>
          <cell r="F4918" t="str">
            <v>5100.10</v>
          </cell>
          <cell r="G4918" t="str">
            <v>Benefits Uniform Allowance</v>
          </cell>
          <cell r="H4918">
            <v>450</v>
          </cell>
          <cell r="I4918">
            <v>0</v>
          </cell>
          <cell r="J4918">
            <v>450</v>
          </cell>
          <cell r="K4918">
            <v>0</v>
          </cell>
          <cell r="L4918">
            <v>0</v>
          </cell>
          <cell r="M4918">
            <v>0</v>
          </cell>
          <cell r="N4918">
            <v>450</v>
          </cell>
        </row>
        <row r="4919">
          <cell r="A4919" t="str">
            <v>340.30.45.000-5100.11</v>
          </cell>
          <cell r="B4919" t="str">
            <v>340</v>
          </cell>
          <cell r="C4919" t="str">
            <v>30</v>
          </cell>
          <cell r="D4919" t="str">
            <v>45</v>
          </cell>
          <cell r="E4919" t="str">
            <v>000</v>
          </cell>
          <cell r="F4919" t="str">
            <v>5100.11</v>
          </cell>
          <cell r="G4919" t="str">
            <v>Benefits Medicare</v>
          </cell>
          <cell r="H4919">
            <v>14145</v>
          </cell>
          <cell r="I4919">
            <v>0</v>
          </cell>
          <cell r="J4919">
            <v>14145</v>
          </cell>
          <cell r="K4919">
            <v>0</v>
          </cell>
          <cell r="L4919">
            <v>0</v>
          </cell>
          <cell r="M4919">
            <v>3075.92</v>
          </cell>
          <cell r="N4919">
            <v>11069.08</v>
          </cell>
        </row>
        <row r="4920">
          <cell r="A4920" t="str">
            <v>340.30.45.000-5100.12</v>
          </cell>
          <cell r="B4920" t="str">
            <v>340</v>
          </cell>
          <cell r="C4920" t="str">
            <v>30</v>
          </cell>
          <cell r="D4920" t="str">
            <v>45</v>
          </cell>
          <cell r="E4920" t="str">
            <v>000</v>
          </cell>
          <cell r="F4920" t="str">
            <v>5100.12</v>
          </cell>
          <cell r="G4920" t="str">
            <v>Benefits Annual Physical Exam</v>
          </cell>
          <cell r="H4920">
            <v>100</v>
          </cell>
          <cell r="I4920">
            <v>0</v>
          </cell>
          <cell r="J4920">
            <v>100</v>
          </cell>
          <cell r="K4920">
            <v>0</v>
          </cell>
          <cell r="L4920">
            <v>0</v>
          </cell>
          <cell r="M4920">
            <v>0</v>
          </cell>
          <cell r="N4920">
            <v>100</v>
          </cell>
        </row>
        <row r="4921">
          <cell r="A4921" t="str">
            <v>340.30.45.000-5100.15</v>
          </cell>
          <cell r="B4921" t="str">
            <v>340</v>
          </cell>
          <cell r="C4921" t="str">
            <v>30</v>
          </cell>
          <cell r="D4921" t="str">
            <v>45</v>
          </cell>
          <cell r="E4921" t="str">
            <v>000</v>
          </cell>
          <cell r="F4921" t="str">
            <v>5100.15</v>
          </cell>
          <cell r="G4921" t="str">
            <v>Benefits Cell Phone Allowance</v>
          </cell>
          <cell r="H4921">
            <v>5842</v>
          </cell>
          <cell r="I4921">
            <v>0</v>
          </cell>
          <cell r="J4921">
            <v>5842</v>
          </cell>
          <cell r="K4921">
            <v>0</v>
          </cell>
          <cell r="L4921">
            <v>0</v>
          </cell>
          <cell r="M4921">
            <v>862.2</v>
          </cell>
          <cell r="N4921">
            <v>4979.8</v>
          </cell>
        </row>
        <row r="4922">
          <cell r="A4922" t="str">
            <v>340.30.45.000-5100.17</v>
          </cell>
          <cell r="B4922" t="str">
            <v>340</v>
          </cell>
          <cell r="C4922" t="str">
            <v>30</v>
          </cell>
          <cell r="D4922" t="str">
            <v>45</v>
          </cell>
          <cell r="E4922" t="str">
            <v>000</v>
          </cell>
          <cell r="F4922" t="str">
            <v>5100.17</v>
          </cell>
          <cell r="G4922" t="str">
            <v>Benefits Other Post Employment Benefits</v>
          </cell>
          <cell r="H4922">
            <v>36765</v>
          </cell>
          <cell r="I4922">
            <v>0</v>
          </cell>
          <cell r="J4922">
            <v>36765</v>
          </cell>
          <cell r="K4922">
            <v>0</v>
          </cell>
          <cell r="L4922">
            <v>0</v>
          </cell>
          <cell r="M4922">
            <v>10487.13</v>
          </cell>
          <cell r="N4922">
            <v>26277.87</v>
          </cell>
        </row>
        <row r="4923">
          <cell r="A4923" t="str">
            <v>340.30.45.000-6000.01</v>
          </cell>
          <cell r="B4923" t="str">
            <v>340</v>
          </cell>
          <cell r="C4923" t="str">
            <v>30</v>
          </cell>
          <cell r="D4923" t="str">
            <v>45</v>
          </cell>
          <cell r="E4923" t="str">
            <v>000</v>
          </cell>
          <cell r="F4923" t="str">
            <v>6000.01</v>
          </cell>
          <cell r="G4923" t="str">
            <v>Professional Services General</v>
          </cell>
          <cell r="H4923">
            <v>70000</v>
          </cell>
          <cell r="I4923">
            <v>0</v>
          </cell>
          <cell r="J4923">
            <v>70000</v>
          </cell>
          <cell r="K4923">
            <v>0</v>
          </cell>
          <cell r="L4923">
            <v>0</v>
          </cell>
          <cell r="M4923">
            <v>3772.34</v>
          </cell>
          <cell r="N4923">
            <v>66227.66</v>
          </cell>
        </row>
        <row r="4924">
          <cell r="A4924" t="str">
            <v>340.30.45.000-6000.02</v>
          </cell>
          <cell r="B4924" t="str">
            <v>340</v>
          </cell>
          <cell r="C4924" t="str">
            <v>30</v>
          </cell>
          <cell r="D4924" t="str">
            <v>45</v>
          </cell>
          <cell r="E4924" t="str">
            <v>000</v>
          </cell>
          <cell r="F4924" t="str">
            <v>6000.02</v>
          </cell>
          <cell r="G4924" t="str">
            <v>Professional Services Fingerprint Fees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  <cell r="L4924">
            <v>0</v>
          </cell>
          <cell r="M4924">
            <v>0</v>
          </cell>
          <cell r="N4924">
            <v>0</v>
          </cell>
        </row>
        <row r="4925">
          <cell r="A4925" t="str">
            <v>340.30.45.000-6000.10</v>
          </cell>
          <cell r="B4925" t="str">
            <v>340</v>
          </cell>
          <cell r="C4925" t="str">
            <v>30</v>
          </cell>
          <cell r="D4925" t="str">
            <v>45</v>
          </cell>
          <cell r="E4925" t="str">
            <v>000</v>
          </cell>
          <cell r="F4925" t="str">
            <v>6000.10</v>
          </cell>
          <cell r="G4925" t="str">
            <v>Professional Services Consultant</v>
          </cell>
          <cell r="H4925">
            <v>750000</v>
          </cell>
          <cell r="I4925">
            <v>0</v>
          </cell>
          <cell r="J4925">
            <v>750000</v>
          </cell>
          <cell r="K4925">
            <v>0</v>
          </cell>
          <cell r="L4925">
            <v>48239.15</v>
          </cell>
          <cell r="M4925">
            <v>66624.399999999994</v>
          </cell>
          <cell r="N4925">
            <v>635136.44999999995</v>
          </cell>
        </row>
        <row r="4926">
          <cell r="A4926" t="str">
            <v>340.30.45.000-6000.12</v>
          </cell>
          <cell r="B4926" t="str">
            <v>340</v>
          </cell>
          <cell r="C4926" t="str">
            <v>30</v>
          </cell>
          <cell r="D4926" t="str">
            <v>45</v>
          </cell>
          <cell r="E4926" t="str">
            <v>000</v>
          </cell>
          <cell r="F4926" t="str">
            <v>6000.12</v>
          </cell>
          <cell r="G4926" t="str">
            <v>Professional Services Contract Services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L4926">
            <v>0</v>
          </cell>
          <cell r="M4926">
            <v>0</v>
          </cell>
          <cell r="N4926">
            <v>0</v>
          </cell>
        </row>
        <row r="4927">
          <cell r="A4927" t="str">
            <v>340.30.45.000-6000.18</v>
          </cell>
          <cell r="B4927" t="str">
            <v>340</v>
          </cell>
          <cell r="C4927" t="str">
            <v>30</v>
          </cell>
          <cell r="D4927" t="str">
            <v>45</v>
          </cell>
          <cell r="E4927" t="str">
            <v>000</v>
          </cell>
          <cell r="F4927" t="str">
            <v>6000.18</v>
          </cell>
          <cell r="G4927" t="str">
            <v>Professional Services Legal</v>
          </cell>
          <cell r="H4927">
            <v>6000</v>
          </cell>
          <cell r="I4927">
            <v>0</v>
          </cell>
          <cell r="J4927">
            <v>6000</v>
          </cell>
          <cell r="K4927">
            <v>0</v>
          </cell>
          <cell r="L4927">
            <v>0</v>
          </cell>
          <cell r="M4927">
            <v>0</v>
          </cell>
          <cell r="N4927">
            <v>6000</v>
          </cell>
        </row>
        <row r="4928">
          <cell r="A4928" t="str">
            <v>340.30.45.000-6000.19</v>
          </cell>
          <cell r="B4928" t="str">
            <v>340</v>
          </cell>
          <cell r="C4928" t="str">
            <v>30</v>
          </cell>
          <cell r="D4928" t="str">
            <v>45</v>
          </cell>
          <cell r="E4928" t="str">
            <v>000</v>
          </cell>
          <cell r="F4928" t="str">
            <v>6000.19</v>
          </cell>
          <cell r="G4928" t="str">
            <v>Professional Services Labor Relations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  <cell r="L4928">
            <v>0</v>
          </cell>
          <cell r="M4928">
            <v>0</v>
          </cell>
          <cell r="N4928">
            <v>0</v>
          </cell>
        </row>
        <row r="4929">
          <cell r="A4929" t="str">
            <v>340.30.45.000-6100.01</v>
          </cell>
          <cell r="B4929" t="str">
            <v>340</v>
          </cell>
          <cell r="C4929" t="str">
            <v>30</v>
          </cell>
          <cell r="D4929" t="str">
            <v>45</v>
          </cell>
          <cell r="E4929" t="str">
            <v>000</v>
          </cell>
          <cell r="F4929" t="str">
            <v>6100.01</v>
          </cell>
          <cell r="G4929" t="str">
            <v>Utilities Electric</v>
          </cell>
          <cell r="H4929">
            <v>9000</v>
          </cell>
          <cell r="I4929">
            <v>0</v>
          </cell>
          <cell r="J4929">
            <v>9000</v>
          </cell>
          <cell r="K4929">
            <v>0</v>
          </cell>
          <cell r="L4929">
            <v>0</v>
          </cell>
          <cell r="M4929">
            <v>1944.2</v>
          </cell>
          <cell r="N4929">
            <v>7055.8</v>
          </cell>
        </row>
        <row r="4930">
          <cell r="A4930" t="str">
            <v>340.30.45.000-6100.02</v>
          </cell>
          <cell r="B4930" t="str">
            <v>340</v>
          </cell>
          <cell r="C4930" t="str">
            <v>30</v>
          </cell>
          <cell r="D4930" t="str">
            <v>45</v>
          </cell>
          <cell r="E4930" t="str">
            <v>000</v>
          </cell>
          <cell r="F4930" t="str">
            <v>6100.02</v>
          </cell>
          <cell r="G4930" t="str">
            <v>Utilities Telephone</v>
          </cell>
          <cell r="H4930">
            <v>3000</v>
          </cell>
          <cell r="I4930">
            <v>0</v>
          </cell>
          <cell r="J4930">
            <v>3000</v>
          </cell>
          <cell r="K4930">
            <v>0</v>
          </cell>
          <cell r="L4930">
            <v>0</v>
          </cell>
          <cell r="M4930">
            <v>653.35</v>
          </cell>
          <cell r="N4930">
            <v>2346.65</v>
          </cell>
        </row>
        <row r="4931">
          <cell r="A4931" t="str">
            <v>340.30.45.000-6100.03</v>
          </cell>
          <cell r="B4931" t="str">
            <v>340</v>
          </cell>
          <cell r="C4931" t="str">
            <v>30</v>
          </cell>
          <cell r="D4931" t="str">
            <v>45</v>
          </cell>
          <cell r="E4931" t="str">
            <v>000</v>
          </cell>
          <cell r="F4931" t="str">
            <v>6100.03</v>
          </cell>
          <cell r="G4931" t="str">
            <v>Utilities Data Transmission / ISP</v>
          </cell>
          <cell r="H4931">
            <v>250</v>
          </cell>
          <cell r="I4931">
            <v>0</v>
          </cell>
          <cell r="J4931">
            <v>250</v>
          </cell>
          <cell r="K4931">
            <v>0</v>
          </cell>
          <cell r="L4931">
            <v>0</v>
          </cell>
          <cell r="M4931">
            <v>0</v>
          </cell>
          <cell r="N4931">
            <v>250</v>
          </cell>
        </row>
        <row r="4932">
          <cell r="A4932" t="str">
            <v>340.30.45.000-6200.01</v>
          </cell>
          <cell r="B4932" t="str">
            <v>340</v>
          </cell>
          <cell r="C4932" t="str">
            <v>30</v>
          </cell>
          <cell r="D4932" t="str">
            <v>45</v>
          </cell>
          <cell r="E4932" t="str">
            <v>000</v>
          </cell>
          <cell r="F4932" t="str">
            <v>6200.01</v>
          </cell>
          <cell r="G4932" t="str">
            <v>Supplies Office</v>
          </cell>
          <cell r="H4932">
            <v>3000</v>
          </cell>
          <cell r="I4932">
            <v>0</v>
          </cell>
          <cell r="J4932">
            <v>3000</v>
          </cell>
          <cell r="K4932">
            <v>0</v>
          </cell>
          <cell r="L4932">
            <v>0</v>
          </cell>
          <cell r="M4932">
            <v>454.4</v>
          </cell>
          <cell r="N4932">
            <v>2545.6</v>
          </cell>
        </row>
        <row r="4933">
          <cell r="A4933" t="str">
            <v>340.30.45.000-6200.02</v>
          </cell>
          <cell r="B4933" t="str">
            <v>340</v>
          </cell>
          <cell r="C4933" t="str">
            <v>30</v>
          </cell>
          <cell r="D4933" t="str">
            <v>45</v>
          </cell>
          <cell r="E4933" t="str">
            <v>000</v>
          </cell>
          <cell r="F4933" t="str">
            <v>6200.02</v>
          </cell>
          <cell r="G4933" t="str">
            <v>Supplies Special Department</v>
          </cell>
          <cell r="H4933">
            <v>20000</v>
          </cell>
          <cell r="I4933">
            <v>0</v>
          </cell>
          <cell r="J4933">
            <v>20000</v>
          </cell>
          <cell r="K4933">
            <v>0</v>
          </cell>
          <cell r="L4933">
            <v>0</v>
          </cell>
          <cell r="M4933">
            <v>2590.1799999999998</v>
          </cell>
          <cell r="N4933">
            <v>17409.82</v>
          </cell>
        </row>
        <row r="4934">
          <cell r="A4934" t="str">
            <v>340.30.45.000-6200.03</v>
          </cell>
          <cell r="B4934" t="str">
            <v>340</v>
          </cell>
          <cell r="C4934" t="str">
            <v>30</v>
          </cell>
          <cell r="D4934" t="str">
            <v>45</v>
          </cell>
          <cell r="E4934" t="str">
            <v>000</v>
          </cell>
          <cell r="F4934" t="str">
            <v>6200.03</v>
          </cell>
          <cell r="G4934" t="str">
            <v>Supplies Copier Maintenance &amp; Supplies</v>
          </cell>
          <cell r="H4934">
            <v>5000</v>
          </cell>
          <cell r="I4934">
            <v>0</v>
          </cell>
          <cell r="J4934">
            <v>5000</v>
          </cell>
          <cell r="K4934">
            <v>0</v>
          </cell>
          <cell r="L4934">
            <v>0</v>
          </cell>
          <cell r="M4934">
            <v>528.30999999999995</v>
          </cell>
          <cell r="N4934">
            <v>4471.6899999999996</v>
          </cell>
        </row>
        <row r="4935">
          <cell r="A4935" t="str">
            <v>340.30.45.000-6200.04</v>
          </cell>
          <cell r="B4935" t="str">
            <v>340</v>
          </cell>
          <cell r="C4935" t="str">
            <v>30</v>
          </cell>
          <cell r="D4935" t="str">
            <v>45</v>
          </cell>
          <cell r="E4935" t="str">
            <v>000</v>
          </cell>
          <cell r="F4935" t="str">
            <v>6200.04</v>
          </cell>
          <cell r="G4935" t="str">
            <v>Supplies Postage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L4935">
            <v>0</v>
          </cell>
          <cell r="M4935">
            <v>0</v>
          </cell>
          <cell r="N4935">
            <v>0</v>
          </cell>
        </row>
        <row r="4936">
          <cell r="A4936" t="str">
            <v>340.30.45.000-6200.05</v>
          </cell>
          <cell r="B4936" t="str">
            <v>340</v>
          </cell>
          <cell r="C4936" t="str">
            <v>30</v>
          </cell>
          <cell r="D4936" t="str">
            <v>45</v>
          </cell>
          <cell r="E4936" t="str">
            <v>000</v>
          </cell>
          <cell r="F4936" t="str">
            <v>6200.05</v>
          </cell>
          <cell r="G4936" t="str">
            <v>Supplies Gasoline</v>
          </cell>
          <cell r="H4936">
            <v>4000</v>
          </cell>
          <cell r="I4936">
            <v>0</v>
          </cell>
          <cell r="J4936">
            <v>4000</v>
          </cell>
          <cell r="K4936">
            <v>0</v>
          </cell>
          <cell r="L4936">
            <v>0</v>
          </cell>
          <cell r="M4936">
            <v>0</v>
          </cell>
          <cell r="N4936">
            <v>4000</v>
          </cell>
        </row>
        <row r="4937">
          <cell r="A4937" t="str">
            <v>340.30.45.000-6200.07</v>
          </cell>
          <cell r="B4937" t="str">
            <v>340</v>
          </cell>
          <cell r="C4937" t="str">
            <v>30</v>
          </cell>
          <cell r="D4937" t="str">
            <v>45</v>
          </cell>
          <cell r="E4937" t="str">
            <v>000</v>
          </cell>
          <cell r="F4937" t="str">
            <v>6200.07</v>
          </cell>
          <cell r="G4937" t="str">
            <v>Supplies Radio Communication &amp; Maint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  <cell r="L4937">
            <v>0</v>
          </cell>
          <cell r="M4937">
            <v>0</v>
          </cell>
          <cell r="N4937">
            <v>0</v>
          </cell>
        </row>
        <row r="4938">
          <cell r="A4938" t="str">
            <v>340.30.45.000-6200.09</v>
          </cell>
          <cell r="B4938" t="str">
            <v>340</v>
          </cell>
          <cell r="C4938" t="str">
            <v>30</v>
          </cell>
          <cell r="D4938" t="str">
            <v>45</v>
          </cell>
          <cell r="E4938" t="str">
            <v>000</v>
          </cell>
          <cell r="F4938" t="str">
            <v>6200.09</v>
          </cell>
          <cell r="G4938" t="str">
            <v>Supplies Data Processing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  <cell r="L4938">
            <v>0</v>
          </cell>
          <cell r="M4938">
            <v>0</v>
          </cell>
          <cell r="N4938">
            <v>0</v>
          </cell>
        </row>
        <row r="4939">
          <cell r="A4939" t="str">
            <v>340.30.45.000-6300.01</v>
          </cell>
          <cell r="B4939" t="str">
            <v>340</v>
          </cell>
          <cell r="C4939" t="str">
            <v>30</v>
          </cell>
          <cell r="D4939" t="str">
            <v>45</v>
          </cell>
          <cell r="E4939" t="str">
            <v>000</v>
          </cell>
          <cell r="F4939" t="str">
            <v>6300.01</v>
          </cell>
          <cell r="G4939" t="str">
            <v>Dues &amp; Subscriptions Memberships</v>
          </cell>
          <cell r="H4939">
            <v>2300</v>
          </cell>
          <cell r="I4939">
            <v>0</v>
          </cell>
          <cell r="J4939">
            <v>2300</v>
          </cell>
          <cell r="K4939">
            <v>0</v>
          </cell>
          <cell r="L4939">
            <v>0</v>
          </cell>
          <cell r="M4939">
            <v>526.08000000000004</v>
          </cell>
          <cell r="N4939">
            <v>1773.92</v>
          </cell>
        </row>
        <row r="4940">
          <cell r="A4940" t="str">
            <v>340.30.45.000-6300.02</v>
          </cell>
          <cell r="B4940" t="str">
            <v>340</v>
          </cell>
          <cell r="C4940" t="str">
            <v>30</v>
          </cell>
          <cell r="D4940" t="str">
            <v>45</v>
          </cell>
          <cell r="E4940" t="str">
            <v>000</v>
          </cell>
          <cell r="F4940" t="str">
            <v>6300.02</v>
          </cell>
          <cell r="G4940" t="str">
            <v>Dues &amp; Subscriptions Publications</v>
          </cell>
          <cell r="H4940">
            <v>250</v>
          </cell>
          <cell r="I4940">
            <v>0</v>
          </cell>
          <cell r="J4940">
            <v>250</v>
          </cell>
          <cell r="K4940">
            <v>0</v>
          </cell>
          <cell r="L4940">
            <v>0</v>
          </cell>
          <cell r="M4940">
            <v>0</v>
          </cell>
          <cell r="N4940">
            <v>250</v>
          </cell>
        </row>
        <row r="4941">
          <cell r="A4941" t="str">
            <v>340.30.45.000-6400.02</v>
          </cell>
          <cell r="B4941" t="str">
            <v>340</v>
          </cell>
          <cell r="C4941" t="str">
            <v>30</v>
          </cell>
          <cell r="D4941" t="str">
            <v>45</v>
          </cell>
          <cell r="E4941" t="str">
            <v>000</v>
          </cell>
          <cell r="F4941" t="str">
            <v>6400.02</v>
          </cell>
          <cell r="G4941" t="str">
            <v>Repairs &amp; Maintenance Minor Equipment/Other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L4941">
            <v>0</v>
          </cell>
          <cell r="M4941">
            <v>0</v>
          </cell>
          <cell r="N4941">
            <v>0</v>
          </cell>
        </row>
        <row r="4942">
          <cell r="A4942" t="str">
            <v>340.30.45.000-6400.05</v>
          </cell>
          <cell r="B4942" t="str">
            <v>340</v>
          </cell>
          <cell r="C4942" t="str">
            <v>30</v>
          </cell>
          <cell r="D4942" t="str">
            <v>45</v>
          </cell>
          <cell r="E4942" t="str">
            <v>000</v>
          </cell>
          <cell r="F4942" t="str">
            <v>6400.05</v>
          </cell>
          <cell r="G4942" t="str">
            <v>Repairs &amp; Maintenance Vehicle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  <cell r="L4942">
            <v>0</v>
          </cell>
          <cell r="M4942">
            <v>0</v>
          </cell>
          <cell r="N4942">
            <v>0</v>
          </cell>
        </row>
        <row r="4943">
          <cell r="A4943" t="str">
            <v>340.30.45.000-6400.07</v>
          </cell>
          <cell r="B4943" t="str">
            <v>340</v>
          </cell>
          <cell r="C4943" t="str">
            <v>30</v>
          </cell>
          <cell r="D4943" t="str">
            <v>45</v>
          </cell>
          <cell r="E4943" t="str">
            <v>000</v>
          </cell>
          <cell r="F4943" t="str">
            <v>6400.07</v>
          </cell>
          <cell r="G4943" t="str">
            <v>Repairs &amp; Maintenance Radio Communication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  <cell r="L4943">
            <v>0</v>
          </cell>
          <cell r="M4943">
            <v>0</v>
          </cell>
          <cell r="N4943">
            <v>0</v>
          </cell>
        </row>
        <row r="4944">
          <cell r="A4944" t="str">
            <v>340.30.45.000-6500.04</v>
          </cell>
          <cell r="B4944" t="str">
            <v>340</v>
          </cell>
          <cell r="C4944" t="str">
            <v>30</v>
          </cell>
          <cell r="D4944" t="str">
            <v>45</v>
          </cell>
          <cell r="E4944" t="str">
            <v>000</v>
          </cell>
          <cell r="F4944" t="str">
            <v>6500.04</v>
          </cell>
          <cell r="G4944" t="str">
            <v>Claims &amp; Insurance Insurance Premiums</v>
          </cell>
          <cell r="H4944">
            <v>37470</v>
          </cell>
          <cell r="I4944">
            <v>0</v>
          </cell>
          <cell r="J4944">
            <v>37470</v>
          </cell>
          <cell r="K4944">
            <v>0</v>
          </cell>
          <cell r="L4944">
            <v>0</v>
          </cell>
          <cell r="M4944">
            <v>0</v>
          </cell>
          <cell r="N4944">
            <v>37470</v>
          </cell>
        </row>
        <row r="4945">
          <cell r="A4945" t="str">
            <v>340.30.45.000-6600.01</v>
          </cell>
          <cell r="B4945" t="str">
            <v>340</v>
          </cell>
          <cell r="C4945" t="str">
            <v>30</v>
          </cell>
          <cell r="D4945" t="str">
            <v>45</v>
          </cell>
          <cell r="E4945" t="str">
            <v>000</v>
          </cell>
          <cell r="F4945" t="str">
            <v>6600.01</v>
          </cell>
          <cell r="G4945" t="str">
            <v>Administrative Expenses Meetings</v>
          </cell>
          <cell r="H4945">
            <v>250</v>
          </cell>
          <cell r="I4945">
            <v>0</v>
          </cell>
          <cell r="J4945">
            <v>250</v>
          </cell>
          <cell r="K4945">
            <v>0</v>
          </cell>
          <cell r="L4945">
            <v>0</v>
          </cell>
          <cell r="M4945">
            <v>0</v>
          </cell>
          <cell r="N4945">
            <v>250</v>
          </cell>
        </row>
        <row r="4946">
          <cell r="A4946" t="str">
            <v>340.30.45.000-6600.03</v>
          </cell>
          <cell r="B4946" t="str">
            <v>340</v>
          </cell>
          <cell r="C4946" t="str">
            <v>30</v>
          </cell>
          <cell r="D4946" t="str">
            <v>45</v>
          </cell>
          <cell r="E4946" t="str">
            <v>000</v>
          </cell>
          <cell r="F4946" t="str">
            <v>6600.03</v>
          </cell>
          <cell r="G4946" t="str">
            <v>Administrative Expenses Mileage Reimbursement</v>
          </cell>
          <cell r="H4946">
            <v>100</v>
          </cell>
          <cell r="I4946">
            <v>0</v>
          </cell>
          <cell r="J4946">
            <v>100</v>
          </cell>
          <cell r="K4946">
            <v>0</v>
          </cell>
          <cell r="L4946">
            <v>0</v>
          </cell>
          <cell r="M4946">
            <v>0</v>
          </cell>
          <cell r="N4946">
            <v>100</v>
          </cell>
        </row>
        <row r="4947">
          <cell r="A4947" t="str">
            <v>340.30.45.000-6600.04</v>
          </cell>
          <cell r="B4947" t="str">
            <v>340</v>
          </cell>
          <cell r="C4947" t="str">
            <v>30</v>
          </cell>
          <cell r="D4947" t="str">
            <v>45</v>
          </cell>
          <cell r="E4947" t="str">
            <v>000</v>
          </cell>
          <cell r="F4947" t="str">
            <v>6600.04</v>
          </cell>
          <cell r="G4947" t="str">
            <v>Administrative Expenses Training/Conferences</v>
          </cell>
          <cell r="H4947">
            <v>50000</v>
          </cell>
          <cell r="I4947">
            <v>0</v>
          </cell>
          <cell r="J4947">
            <v>50000</v>
          </cell>
          <cell r="K4947">
            <v>0</v>
          </cell>
          <cell r="L4947">
            <v>0</v>
          </cell>
          <cell r="M4947">
            <v>3007</v>
          </cell>
          <cell r="N4947">
            <v>46993</v>
          </cell>
        </row>
        <row r="4948">
          <cell r="A4948" t="str">
            <v>340.30.45.000-6600.05</v>
          </cell>
          <cell r="B4948" t="str">
            <v>340</v>
          </cell>
          <cell r="C4948" t="str">
            <v>30</v>
          </cell>
          <cell r="D4948" t="str">
            <v>45</v>
          </cell>
          <cell r="E4948" t="str">
            <v>000</v>
          </cell>
          <cell r="F4948" t="str">
            <v>6600.05</v>
          </cell>
          <cell r="G4948" t="str">
            <v>Administrative Expenses Public/Legal Advertisement</v>
          </cell>
          <cell r="H4948">
            <v>2000</v>
          </cell>
          <cell r="I4948">
            <v>0</v>
          </cell>
          <cell r="J4948">
            <v>2000</v>
          </cell>
          <cell r="K4948">
            <v>0</v>
          </cell>
          <cell r="L4948">
            <v>0</v>
          </cell>
          <cell r="M4948">
            <v>0</v>
          </cell>
          <cell r="N4948">
            <v>2000</v>
          </cell>
        </row>
        <row r="4949">
          <cell r="A4949" t="str">
            <v>340.30.45.000-6600.07</v>
          </cell>
          <cell r="B4949" t="str">
            <v>340</v>
          </cell>
          <cell r="C4949" t="str">
            <v>30</v>
          </cell>
          <cell r="D4949" t="str">
            <v>45</v>
          </cell>
          <cell r="E4949" t="str">
            <v>000</v>
          </cell>
          <cell r="F4949" t="str">
            <v>6600.07</v>
          </cell>
          <cell r="G4949" t="str">
            <v>Administrative Expenses Employee Recruitment</v>
          </cell>
          <cell r="H4949">
            <v>500</v>
          </cell>
          <cell r="I4949">
            <v>0</v>
          </cell>
          <cell r="J4949">
            <v>500</v>
          </cell>
          <cell r="K4949">
            <v>0</v>
          </cell>
          <cell r="L4949">
            <v>0</v>
          </cell>
          <cell r="M4949">
            <v>0</v>
          </cell>
          <cell r="N4949">
            <v>500</v>
          </cell>
        </row>
        <row r="4950">
          <cell r="A4950" t="str">
            <v>340.30.45.000-6600.26</v>
          </cell>
          <cell r="B4950" t="str">
            <v>340</v>
          </cell>
          <cell r="C4950" t="str">
            <v>30</v>
          </cell>
          <cell r="D4950" t="str">
            <v>45</v>
          </cell>
          <cell r="E4950" t="str">
            <v>000</v>
          </cell>
          <cell r="F4950" t="str">
            <v>6600.26</v>
          </cell>
          <cell r="G4950" t="str">
            <v>Administrative Expenses Support Services-IT</v>
          </cell>
          <cell r="H4950">
            <v>26820</v>
          </cell>
          <cell r="I4950">
            <v>0</v>
          </cell>
          <cell r="J4950">
            <v>26820</v>
          </cell>
          <cell r="K4950">
            <v>0</v>
          </cell>
          <cell r="L4950">
            <v>0</v>
          </cell>
          <cell r="M4950">
            <v>0</v>
          </cell>
          <cell r="N4950">
            <v>26820</v>
          </cell>
        </row>
        <row r="4951">
          <cell r="A4951" t="str">
            <v>340.30.45.000-6600.28</v>
          </cell>
          <cell r="B4951" t="str">
            <v>340</v>
          </cell>
          <cell r="C4951" t="str">
            <v>30</v>
          </cell>
          <cell r="D4951" t="str">
            <v>45</v>
          </cell>
          <cell r="E4951" t="str">
            <v>000</v>
          </cell>
          <cell r="F4951" t="str">
            <v>6600.28</v>
          </cell>
          <cell r="G4951" t="str">
            <v>Administrative Expenses Equipment Fund Contribution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L4951">
            <v>0</v>
          </cell>
          <cell r="M4951">
            <v>0</v>
          </cell>
          <cell r="N4951">
            <v>0</v>
          </cell>
        </row>
        <row r="4952">
          <cell r="A4952" t="str">
            <v>340.30.45.000-6600.32</v>
          </cell>
          <cell r="B4952" t="str">
            <v>340</v>
          </cell>
          <cell r="C4952" t="str">
            <v>30</v>
          </cell>
          <cell r="D4952" t="str">
            <v>45</v>
          </cell>
          <cell r="E4952" t="str">
            <v>000</v>
          </cell>
          <cell r="F4952" t="str">
            <v>6600.32</v>
          </cell>
          <cell r="G4952" t="str">
            <v>Administrative Expenses Vehicle Fund Contribution</v>
          </cell>
          <cell r="H4952">
            <v>5080</v>
          </cell>
          <cell r="I4952">
            <v>0</v>
          </cell>
          <cell r="J4952">
            <v>5080</v>
          </cell>
          <cell r="K4952">
            <v>0</v>
          </cell>
          <cell r="L4952">
            <v>0</v>
          </cell>
          <cell r="M4952">
            <v>0</v>
          </cell>
          <cell r="N4952">
            <v>5080</v>
          </cell>
        </row>
        <row r="4953">
          <cell r="A4953" t="str">
            <v>340.30.45.000-6600.36</v>
          </cell>
          <cell r="B4953" t="str">
            <v>340</v>
          </cell>
          <cell r="C4953" t="str">
            <v>30</v>
          </cell>
          <cell r="D4953" t="str">
            <v>45</v>
          </cell>
          <cell r="E4953" t="str">
            <v>000</v>
          </cell>
          <cell r="F4953" t="str">
            <v>6600.36</v>
          </cell>
          <cell r="G4953" t="str">
            <v>Administrative Expenses IT Fund Contribution</v>
          </cell>
          <cell r="H4953">
            <v>32920</v>
          </cell>
          <cell r="I4953">
            <v>0</v>
          </cell>
          <cell r="J4953">
            <v>32920</v>
          </cell>
          <cell r="K4953">
            <v>0</v>
          </cell>
          <cell r="L4953">
            <v>0</v>
          </cell>
          <cell r="M4953">
            <v>0</v>
          </cell>
          <cell r="N4953">
            <v>32920</v>
          </cell>
        </row>
        <row r="4954">
          <cell r="A4954" t="str">
            <v>340.30.45.000-7000.08</v>
          </cell>
          <cell r="B4954" t="str">
            <v>340</v>
          </cell>
          <cell r="C4954" t="str">
            <v>30</v>
          </cell>
          <cell r="D4954" t="str">
            <v>45</v>
          </cell>
          <cell r="E4954" t="str">
            <v>000</v>
          </cell>
          <cell r="F4954" t="str">
            <v>7000.08</v>
          </cell>
          <cell r="G4954" t="str">
            <v>Capital Outlay Computer Software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  <cell r="L4954">
            <v>0</v>
          </cell>
          <cell r="M4954">
            <v>22796</v>
          </cell>
          <cell r="N4954">
            <v>-22796</v>
          </cell>
        </row>
        <row r="4955">
          <cell r="A4955" t="str">
            <v>340.40.55.060-5000.01</v>
          </cell>
          <cell r="B4955" t="str">
            <v>340</v>
          </cell>
          <cell r="C4955" t="str">
            <v>40</v>
          </cell>
          <cell r="D4955" t="str">
            <v>55</v>
          </cell>
          <cell r="E4955" t="str">
            <v>060</v>
          </cell>
          <cell r="F4955" t="str">
            <v>5000.01</v>
          </cell>
          <cell r="G4955" t="str">
            <v>Salaries Regular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L4955">
            <v>0</v>
          </cell>
          <cell r="M4955">
            <v>0</v>
          </cell>
          <cell r="N4955">
            <v>0</v>
          </cell>
        </row>
        <row r="4956">
          <cell r="A4956" t="str">
            <v>340.40.55.060-5000.02</v>
          </cell>
          <cell r="B4956" t="str">
            <v>340</v>
          </cell>
          <cell r="C4956" t="str">
            <v>40</v>
          </cell>
          <cell r="D4956" t="str">
            <v>55</v>
          </cell>
          <cell r="E4956" t="str">
            <v>060</v>
          </cell>
          <cell r="F4956" t="str">
            <v>5000.02</v>
          </cell>
          <cell r="G4956" t="str">
            <v>Salaries Part Time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>
            <v>0</v>
          </cell>
          <cell r="M4956">
            <v>0</v>
          </cell>
          <cell r="N4956">
            <v>0</v>
          </cell>
        </row>
        <row r="4957">
          <cell r="A4957" t="str">
            <v>340.40.55.060-5000.03</v>
          </cell>
          <cell r="B4957" t="str">
            <v>340</v>
          </cell>
          <cell r="C4957" t="str">
            <v>40</v>
          </cell>
          <cell r="D4957" t="str">
            <v>55</v>
          </cell>
          <cell r="E4957" t="str">
            <v>060</v>
          </cell>
          <cell r="F4957" t="str">
            <v>5000.03</v>
          </cell>
          <cell r="G4957" t="str">
            <v>Salaries Overtime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L4957">
            <v>0</v>
          </cell>
          <cell r="M4957">
            <v>0</v>
          </cell>
          <cell r="N4957">
            <v>0</v>
          </cell>
        </row>
        <row r="4958">
          <cell r="A4958" t="str">
            <v>340.40.55.060-5000.04</v>
          </cell>
          <cell r="B4958" t="str">
            <v>340</v>
          </cell>
          <cell r="C4958" t="str">
            <v>40</v>
          </cell>
          <cell r="D4958" t="str">
            <v>55</v>
          </cell>
          <cell r="E4958" t="str">
            <v>060</v>
          </cell>
          <cell r="F4958" t="str">
            <v>5000.04</v>
          </cell>
          <cell r="G4958" t="str">
            <v>Salaries Holiday Pay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  <cell r="L4958">
            <v>0</v>
          </cell>
          <cell r="M4958">
            <v>0</v>
          </cell>
          <cell r="N4958">
            <v>0</v>
          </cell>
        </row>
        <row r="4959">
          <cell r="A4959" t="str">
            <v>340.40.55.060-5000.06</v>
          </cell>
          <cell r="B4959" t="str">
            <v>340</v>
          </cell>
          <cell r="C4959" t="str">
            <v>40</v>
          </cell>
          <cell r="D4959" t="str">
            <v>55</v>
          </cell>
          <cell r="E4959" t="str">
            <v>060</v>
          </cell>
          <cell r="F4959" t="str">
            <v>5000.06</v>
          </cell>
          <cell r="G4959" t="str">
            <v>Salaries Out of Class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  <cell r="L4959">
            <v>0</v>
          </cell>
          <cell r="M4959">
            <v>0</v>
          </cell>
          <cell r="N4959">
            <v>0</v>
          </cell>
        </row>
        <row r="4960">
          <cell r="A4960" t="str">
            <v>340.40.55.060-5000.07</v>
          </cell>
          <cell r="B4960" t="str">
            <v>340</v>
          </cell>
          <cell r="C4960" t="str">
            <v>40</v>
          </cell>
          <cell r="D4960" t="str">
            <v>55</v>
          </cell>
          <cell r="E4960" t="str">
            <v>060</v>
          </cell>
          <cell r="F4960" t="str">
            <v>5000.07</v>
          </cell>
          <cell r="G4960" t="str">
            <v>Salaries Admin Leave Pay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L4960">
            <v>0</v>
          </cell>
          <cell r="M4960">
            <v>0</v>
          </cell>
          <cell r="N4960">
            <v>0</v>
          </cell>
        </row>
        <row r="4961">
          <cell r="A4961" t="str">
            <v>340.40.55.060-5000.08</v>
          </cell>
          <cell r="B4961" t="str">
            <v>340</v>
          </cell>
          <cell r="C4961" t="str">
            <v>40</v>
          </cell>
          <cell r="D4961" t="str">
            <v>55</v>
          </cell>
          <cell r="E4961" t="str">
            <v>060</v>
          </cell>
          <cell r="F4961" t="str">
            <v>5000.08</v>
          </cell>
          <cell r="G4961" t="str">
            <v>Salaries Longevity Pay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L4961">
            <v>0</v>
          </cell>
          <cell r="M4961">
            <v>0</v>
          </cell>
          <cell r="N4961">
            <v>0</v>
          </cell>
        </row>
        <row r="4962">
          <cell r="A4962" t="str">
            <v>340.40.55.060-5000.11</v>
          </cell>
          <cell r="B4962" t="str">
            <v>340</v>
          </cell>
          <cell r="C4962" t="str">
            <v>40</v>
          </cell>
          <cell r="D4962" t="str">
            <v>55</v>
          </cell>
          <cell r="E4962" t="str">
            <v>060</v>
          </cell>
          <cell r="F4962" t="str">
            <v>5000.11</v>
          </cell>
          <cell r="G4962" t="str">
            <v>Salaries Worker's Comp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L4962">
            <v>0</v>
          </cell>
          <cell r="M4962">
            <v>0</v>
          </cell>
          <cell r="N4962">
            <v>0</v>
          </cell>
        </row>
        <row r="4963">
          <cell r="A4963" t="str">
            <v>340.40.55.060-5000.99</v>
          </cell>
          <cell r="B4963" t="str">
            <v>340</v>
          </cell>
          <cell r="C4963" t="str">
            <v>40</v>
          </cell>
          <cell r="D4963" t="str">
            <v>55</v>
          </cell>
          <cell r="E4963" t="str">
            <v>060</v>
          </cell>
          <cell r="F4963" t="str">
            <v>5000.99</v>
          </cell>
          <cell r="G4963" t="str">
            <v>Salaries New Personnel Requests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  <cell r="L4963">
            <v>0</v>
          </cell>
          <cell r="M4963">
            <v>0</v>
          </cell>
          <cell r="N4963">
            <v>0</v>
          </cell>
        </row>
        <row r="4964">
          <cell r="A4964" t="str">
            <v>340.40.55.060-5100.00</v>
          </cell>
          <cell r="B4964" t="str">
            <v>340</v>
          </cell>
          <cell r="C4964" t="str">
            <v>40</v>
          </cell>
          <cell r="D4964" t="str">
            <v>55</v>
          </cell>
          <cell r="E4964" t="str">
            <v>060</v>
          </cell>
          <cell r="F4964" t="str">
            <v>5100.00</v>
          </cell>
          <cell r="G4964" t="str">
            <v>Benefits PERS Pool Liability</v>
          </cell>
          <cell r="H4964">
            <v>0</v>
          </cell>
          <cell r="I4964">
            <v>0</v>
          </cell>
          <cell r="J4964">
            <v>0</v>
          </cell>
          <cell r="K4964">
            <v>0</v>
          </cell>
          <cell r="L4964">
            <v>0</v>
          </cell>
          <cell r="M4964">
            <v>0</v>
          </cell>
          <cell r="N4964">
            <v>0</v>
          </cell>
        </row>
        <row r="4965">
          <cell r="A4965" t="str">
            <v>340.40.55.060-5100.01</v>
          </cell>
          <cell r="B4965" t="str">
            <v>340</v>
          </cell>
          <cell r="C4965" t="str">
            <v>40</v>
          </cell>
          <cell r="D4965" t="str">
            <v>55</v>
          </cell>
          <cell r="E4965" t="str">
            <v>060</v>
          </cell>
          <cell r="F4965" t="str">
            <v>5100.01</v>
          </cell>
          <cell r="G4965" t="str">
            <v>Benefits Retirement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L4965">
            <v>0</v>
          </cell>
          <cell r="M4965">
            <v>0</v>
          </cell>
          <cell r="N4965">
            <v>0</v>
          </cell>
        </row>
        <row r="4966">
          <cell r="A4966" t="str">
            <v>340.40.55.060-5100.02</v>
          </cell>
          <cell r="B4966" t="str">
            <v>340</v>
          </cell>
          <cell r="C4966" t="str">
            <v>40</v>
          </cell>
          <cell r="D4966" t="str">
            <v>55</v>
          </cell>
          <cell r="E4966" t="str">
            <v>060</v>
          </cell>
          <cell r="F4966" t="str">
            <v>5100.02</v>
          </cell>
          <cell r="G4966" t="str">
            <v>Benefits Health Insurance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  <cell r="L4966">
            <v>0</v>
          </cell>
          <cell r="M4966">
            <v>0</v>
          </cell>
          <cell r="N4966">
            <v>0</v>
          </cell>
        </row>
        <row r="4967">
          <cell r="A4967" t="str">
            <v>340.40.55.060-5100.03</v>
          </cell>
          <cell r="B4967" t="str">
            <v>340</v>
          </cell>
          <cell r="C4967" t="str">
            <v>40</v>
          </cell>
          <cell r="D4967" t="str">
            <v>55</v>
          </cell>
          <cell r="E4967" t="str">
            <v>060</v>
          </cell>
          <cell r="F4967" t="str">
            <v>5100.03</v>
          </cell>
          <cell r="G4967" t="str">
            <v>Benefits Dental Insurance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  <cell r="L4967">
            <v>0</v>
          </cell>
          <cell r="M4967">
            <v>0</v>
          </cell>
          <cell r="N4967">
            <v>0</v>
          </cell>
        </row>
        <row r="4968">
          <cell r="A4968" t="str">
            <v>340.40.55.060-5100.04</v>
          </cell>
          <cell r="B4968" t="str">
            <v>340</v>
          </cell>
          <cell r="C4968" t="str">
            <v>40</v>
          </cell>
          <cell r="D4968" t="str">
            <v>55</v>
          </cell>
          <cell r="E4968" t="str">
            <v>060</v>
          </cell>
          <cell r="F4968" t="str">
            <v>5100.04</v>
          </cell>
          <cell r="G4968" t="str">
            <v>Benefits Vision Insurance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  <cell r="L4968">
            <v>0</v>
          </cell>
          <cell r="M4968">
            <v>0</v>
          </cell>
          <cell r="N4968">
            <v>0</v>
          </cell>
        </row>
        <row r="4969">
          <cell r="A4969" t="str">
            <v>340.40.55.060-5100.05</v>
          </cell>
          <cell r="B4969" t="str">
            <v>340</v>
          </cell>
          <cell r="C4969" t="str">
            <v>40</v>
          </cell>
          <cell r="D4969" t="str">
            <v>55</v>
          </cell>
          <cell r="E4969" t="str">
            <v>060</v>
          </cell>
          <cell r="F4969" t="str">
            <v>5100.05</v>
          </cell>
          <cell r="G4969" t="str">
            <v>Benefits Life Insurance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L4969">
            <v>0</v>
          </cell>
          <cell r="M4969">
            <v>0</v>
          </cell>
          <cell r="N4969">
            <v>0</v>
          </cell>
        </row>
        <row r="4970">
          <cell r="A4970" t="str">
            <v>340.40.55.060-5100.06</v>
          </cell>
          <cell r="B4970" t="str">
            <v>340</v>
          </cell>
          <cell r="C4970" t="str">
            <v>40</v>
          </cell>
          <cell r="D4970" t="str">
            <v>55</v>
          </cell>
          <cell r="E4970" t="str">
            <v>060</v>
          </cell>
          <cell r="F4970" t="str">
            <v>5100.06</v>
          </cell>
          <cell r="G4970" t="str">
            <v>Benefits Worker's Comp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  <cell r="L4970">
            <v>0</v>
          </cell>
          <cell r="M4970">
            <v>0</v>
          </cell>
          <cell r="N4970">
            <v>0</v>
          </cell>
        </row>
        <row r="4971">
          <cell r="A4971" t="str">
            <v>340.40.55.060-5100.07</v>
          </cell>
          <cell r="B4971" t="str">
            <v>340</v>
          </cell>
          <cell r="C4971" t="str">
            <v>40</v>
          </cell>
          <cell r="D4971" t="str">
            <v>55</v>
          </cell>
          <cell r="E4971" t="str">
            <v>060</v>
          </cell>
          <cell r="F4971" t="str">
            <v>5100.07</v>
          </cell>
          <cell r="G4971" t="str">
            <v>Benefits Long Term Disability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L4971">
            <v>0</v>
          </cell>
          <cell r="M4971">
            <v>0</v>
          </cell>
          <cell r="N4971">
            <v>0</v>
          </cell>
        </row>
        <row r="4972">
          <cell r="A4972" t="str">
            <v>340.40.55.060-5100.08</v>
          </cell>
          <cell r="B4972" t="str">
            <v>340</v>
          </cell>
          <cell r="C4972" t="str">
            <v>40</v>
          </cell>
          <cell r="D4972" t="str">
            <v>55</v>
          </cell>
          <cell r="E4972" t="str">
            <v>060</v>
          </cell>
          <cell r="F4972" t="str">
            <v>5100.08</v>
          </cell>
          <cell r="G4972" t="str">
            <v>Benefits Deferred Compensation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L4972">
            <v>0</v>
          </cell>
          <cell r="M4972">
            <v>0</v>
          </cell>
          <cell r="N4972">
            <v>0</v>
          </cell>
        </row>
        <row r="4973">
          <cell r="A4973" t="str">
            <v>340.40.55.060-5100.09</v>
          </cell>
          <cell r="B4973" t="str">
            <v>340</v>
          </cell>
          <cell r="C4973" t="str">
            <v>40</v>
          </cell>
          <cell r="D4973" t="str">
            <v>55</v>
          </cell>
          <cell r="E4973" t="str">
            <v>060</v>
          </cell>
          <cell r="F4973" t="str">
            <v>5100.09</v>
          </cell>
          <cell r="G4973" t="str">
            <v>Benefits Unemployment Insurance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L4973">
            <v>0</v>
          </cell>
          <cell r="M4973">
            <v>0</v>
          </cell>
          <cell r="N4973">
            <v>0</v>
          </cell>
        </row>
        <row r="4974">
          <cell r="A4974" t="str">
            <v>340.40.55.060-5100.10</v>
          </cell>
          <cell r="B4974" t="str">
            <v>340</v>
          </cell>
          <cell r="C4974" t="str">
            <v>40</v>
          </cell>
          <cell r="D4974" t="str">
            <v>55</v>
          </cell>
          <cell r="E4974" t="str">
            <v>060</v>
          </cell>
          <cell r="F4974" t="str">
            <v>5100.10</v>
          </cell>
          <cell r="G4974" t="str">
            <v>Benefits Uniform Allowance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  <cell r="L4974">
            <v>0</v>
          </cell>
          <cell r="M4974">
            <v>0</v>
          </cell>
          <cell r="N4974">
            <v>0</v>
          </cell>
        </row>
        <row r="4975">
          <cell r="A4975" t="str">
            <v>340.40.55.060-5100.11</v>
          </cell>
          <cell r="B4975" t="str">
            <v>340</v>
          </cell>
          <cell r="C4975" t="str">
            <v>40</v>
          </cell>
          <cell r="D4975" t="str">
            <v>55</v>
          </cell>
          <cell r="E4975" t="str">
            <v>060</v>
          </cell>
          <cell r="F4975" t="str">
            <v>5100.11</v>
          </cell>
          <cell r="G4975" t="str">
            <v>Benefits Medicare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  <cell r="L4975">
            <v>0</v>
          </cell>
          <cell r="M4975">
            <v>0</v>
          </cell>
          <cell r="N4975">
            <v>0</v>
          </cell>
        </row>
        <row r="4976">
          <cell r="A4976" t="str">
            <v>340.40.55.060-5100.12</v>
          </cell>
          <cell r="B4976" t="str">
            <v>340</v>
          </cell>
          <cell r="C4976" t="str">
            <v>40</v>
          </cell>
          <cell r="D4976" t="str">
            <v>55</v>
          </cell>
          <cell r="E4976" t="str">
            <v>060</v>
          </cell>
          <cell r="F4976" t="str">
            <v>5100.12</v>
          </cell>
          <cell r="G4976" t="str">
            <v>Benefits Annual Physical Exam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L4976">
            <v>0</v>
          </cell>
          <cell r="M4976">
            <v>0</v>
          </cell>
          <cell r="N4976">
            <v>0</v>
          </cell>
        </row>
        <row r="4977">
          <cell r="A4977" t="str">
            <v>340.40.55.060-5100.15</v>
          </cell>
          <cell r="B4977" t="str">
            <v>340</v>
          </cell>
          <cell r="C4977" t="str">
            <v>40</v>
          </cell>
          <cell r="D4977" t="str">
            <v>55</v>
          </cell>
          <cell r="E4977" t="str">
            <v>060</v>
          </cell>
          <cell r="F4977" t="str">
            <v>5100.15</v>
          </cell>
          <cell r="G4977" t="str">
            <v>Benefits Cell Phone Allowance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L4977">
            <v>0</v>
          </cell>
          <cell r="M4977">
            <v>0</v>
          </cell>
          <cell r="N4977">
            <v>0</v>
          </cell>
        </row>
        <row r="4978">
          <cell r="A4978" t="str">
            <v>340.40.55.060-5100.17</v>
          </cell>
          <cell r="B4978" t="str">
            <v>340</v>
          </cell>
          <cell r="C4978" t="str">
            <v>40</v>
          </cell>
          <cell r="D4978" t="str">
            <v>55</v>
          </cell>
          <cell r="E4978" t="str">
            <v>060</v>
          </cell>
          <cell r="F4978" t="str">
            <v>5100.17</v>
          </cell>
          <cell r="G4978" t="str">
            <v>Benefits Other Post Employment Benefits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L4978">
            <v>0</v>
          </cell>
          <cell r="M4978">
            <v>0</v>
          </cell>
          <cell r="N4978">
            <v>0</v>
          </cell>
        </row>
        <row r="4979">
          <cell r="A4979" t="str">
            <v>340.40.55.060-6000.01</v>
          </cell>
          <cell r="B4979" t="str">
            <v>340</v>
          </cell>
          <cell r="C4979" t="str">
            <v>40</v>
          </cell>
          <cell r="D4979" t="str">
            <v>55</v>
          </cell>
          <cell r="E4979" t="str">
            <v>060</v>
          </cell>
          <cell r="F4979" t="str">
            <v>6000.01</v>
          </cell>
          <cell r="G4979" t="str">
            <v>Professional Services General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  <cell r="L4979">
            <v>0</v>
          </cell>
          <cell r="M4979">
            <v>0</v>
          </cell>
          <cell r="N4979">
            <v>0</v>
          </cell>
        </row>
        <row r="4980">
          <cell r="A4980" t="str">
            <v>340.40.55.060-6000.07</v>
          </cell>
          <cell r="B4980" t="str">
            <v>340</v>
          </cell>
          <cell r="C4980" t="str">
            <v>40</v>
          </cell>
          <cell r="D4980" t="str">
            <v>55</v>
          </cell>
          <cell r="E4980" t="str">
            <v>060</v>
          </cell>
          <cell r="F4980" t="str">
            <v>6000.07</v>
          </cell>
          <cell r="G4980" t="str">
            <v>Professional Services Weed Abatement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  <cell r="L4980">
            <v>0</v>
          </cell>
          <cell r="M4980">
            <v>0</v>
          </cell>
          <cell r="N4980">
            <v>0</v>
          </cell>
        </row>
        <row r="4981">
          <cell r="A4981" t="str">
            <v>340.40.55.060-6000.09</v>
          </cell>
          <cell r="B4981" t="str">
            <v>340</v>
          </cell>
          <cell r="C4981" t="str">
            <v>40</v>
          </cell>
          <cell r="D4981" t="str">
            <v>55</v>
          </cell>
          <cell r="E4981" t="str">
            <v>060</v>
          </cell>
          <cell r="F4981" t="str">
            <v>6000.09</v>
          </cell>
          <cell r="G4981" t="str">
            <v>Professional Services Uniform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  <cell r="L4981">
            <v>0</v>
          </cell>
          <cell r="M4981">
            <v>0</v>
          </cell>
          <cell r="N4981">
            <v>0</v>
          </cell>
        </row>
        <row r="4982">
          <cell r="A4982" t="str">
            <v>340.40.55.060-6000.10</v>
          </cell>
          <cell r="B4982" t="str">
            <v>340</v>
          </cell>
          <cell r="C4982" t="str">
            <v>40</v>
          </cell>
          <cell r="D4982" t="str">
            <v>55</v>
          </cell>
          <cell r="E4982" t="str">
            <v>060</v>
          </cell>
          <cell r="F4982" t="str">
            <v>6000.10</v>
          </cell>
          <cell r="G4982" t="str">
            <v>Professional Services Consultant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  <cell r="L4982">
            <v>0</v>
          </cell>
          <cell r="M4982">
            <v>0</v>
          </cell>
          <cell r="N4982">
            <v>0</v>
          </cell>
        </row>
        <row r="4983">
          <cell r="A4983" t="str">
            <v>340.40.55.060-6000.12</v>
          </cell>
          <cell r="B4983" t="str">
            <v>340</v>
          </cell>
          <cell r="C4983" t="str">
            <v>40</v>
          </cell>
          <cell r="D4983" t="str">
            <v>55</v>
          </cell>
          <cell r="E4983" t="str">
            <v>060</v>
          </cell>
          <cell r="F4983" t="str">
            <v>6000.12</v>
          </cell>
          <cell r="G4983" t="str">
            <v>Professional Services Contract Services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L4983">
            <v>0</v>
          </cell>
          <cell r="M4983">
            <v>0</v>
          </cell>
          <cell r="N4983">
            <v>0</v>
          </cell>
        </row>
        <row r="4984">
          <cell r="A4984" t="str">
            <v>340.40.55.060-6000.13</v>
          </cell>
          <cell r="B4984" t="str">
            <v>340</v>
          </cell>
          <cell r="C4984" t="str">
            <v>40</v>
          </cell>
          <cell r="D4984" t="str">
            <v>55</v>
          </cell>
          <cell r="E4984" t="str">
            <v>060</v>
          </cell>
          <cell r="F4984" t="str">
            <v>6000.13</v>
          </cell>
          <cell r="G4984" t="str">
            <v>Professional Services Compliance Monitoring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  <cell r="L4984">
            <v>0</v>
          </cell>
          <cell r="M4984">
            <v>0</v>
          </cell>
          <cell r="N4984">
            <v>0</v>
          </cell>
        </row>
        <row r="4985">
          <cell r="A4985" t="str">
            <v>340.40.55.060-6000.14</v>
          </cell>
          <cell r="B4985" t="str">
            <v>340</v>
          </cell>
          <cell r="C4985" t="str">
            <v>40</v>
          </cell>
          <cell r="D4985" t="str">
            <v>55</v>
          </cell>
          <cell r="E4985" t="str">
            <v>060</v>
          </cell>
          <cell r="F4985" t="str">
            <v>6000.14</v>
          </cell>
          <cell r="G4985" t="str">
            <v>Professional Services IW Pre Analysis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  <cell r="L4985">
            <v>0</v>
          </cell>
          <cell r="M4985">
            <v>0</v>
          </cell>
          <cell r="N4985">
            <v>0</v>
          </cell>
        </row>
        <row r="4986">
          <cell r="A4986" t="str">
            <v>340.40.55.060-6000.18</v>
          </cell>
          <cell r="B4986" t="str">
            <v>340</v>
          </cell>
          <cell r="C4986" t="str">
            <v>40</v>
          </cell>
          <cell r="D4986" t="str">
            <v>55</v>
          </cell>
          <cell r="E4986" t="str">
            <v>060</v>
          </cell>
          <cell r="F4986" t="str">
            <v>6000.18</v>
          </cell>
          <cell r="G4986" t="str">
            <v>Professional Services Legal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  <cell r="L4986">
            <v>0</v>
          </cell>
          <cell r="M4986">
            <v>0</v>
          </cell>
          <cell r="N4986">
            <v>0</v>
          </cell>
        </row>
        <row r="4987">
          <cell r="A4987" t="str">
            <v>340.40.55.060-6100.01</v>
          </cell>
          <cell r="B4987" t="str">
            <v>340</v>
          </cell>
          <cell r="C4987" t="str">
            <v>40</v>
          </cell>
          <cell r="D4987" t="str">
            <v>55</v>
          </cell>
          <cell r="E4987" t="str">
            <v>060</v>
          </cell>
          <cell r="F4987" t="str">
            <v>6100.01</v>
          </cell>
          <cell r="G4987" t="str">
            <v>Utilities Electric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L4987">
            <v>0</v>
          </cell>
          <cell r="M4987">
            <v>0</v>
          </cell>
          <cell r="N4987">
            <v>0</v>
          </cell>
        </row>
        <row r="4988">
          <cell r="A4988" t="str">
            <v>340.40.55.060-6100.02</v>
          </cell>
          <cell r="B4988" t="str">
            <v>340</v>
          </cell>
          <cell r="C4988" t="str">
            <v>40</v>
          </cell>
          <cell r="D4988" t="str">
            <v>55</v>
          </cell>
          <cell r="E4988" t="str">
            <v>060</v>
          </cell>
          <cell r="F4988" t="str">
            <v>6100.02</v>
          </cell>
          <cell r="G4988" t="str">
            <v>Utilities Telephone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L4988">
            <v>0</v>
          </cell>
          <cell r="M4988">
            <v>0</v>
          </cell>
          <cell r="N4988">
            <v>0</v>
          </cell>
        </row>
        <row r="4989">
          <cell r="A4989" t="str">
            <v>340.40.55.060-6100.03</v>
          </cell>
          <cell r="B4989" t="str">
            <v>340</v>
          </cell>
          <cell r="C4989" t="str">
            <v>40</v>
          </cell>
          <cell r="D4989" t="str">
            <v>55</v>
          </cell>
          <cell r="E4989" t="str">
            <v>060</v>
          </cell>
          <cell r="F4989" t="str">
            <v>6100.03</v>
          </cell>
          <cell r="G4989" t="str">
            <v>Utilities Data Transmission / ISP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L4989">
            <v>0</v>
          </cell>
          <cell r="M4989">
            <v>0</v>
          </cell>
          <cell r="N4989">
            <v>0</v>
          </cell>
        </row>
        <row r="4990">
          <cell r="A4990" t="str">
            <v>340.40.55.060-6200.01</v>
          </cell>
          <cell r="B4990" t="str">
            <v>340</v>
          </cell>
          <cell r="C4990" t="str">
            <v>40</v>
          </cell>
          <cell r="D4990" t="str">
            <v>55</v>
          </cell>
          <cell r="E4990" t="str">
            <v>060</v>
          </cell>
          <cell r="F4990" t="str">
            <v>6200.01</v>
          </cell>
          <cell r="G4990" t="str">
            <v>Supplies Office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L4990">
            <v>0</v>
          </cell>
          <cell r="M4990">
            <v>0</v>
          </cell>
          <cell r="N4990">
            <v>0</v>
          </cell>
        </row>
        <row r="4991">
          <cell r="A4991" t="str">
            <v>340.40.55.060-6200.02</v>
          </cell>
          <cell r="B4991" t="str">
            <v>340</v>
          </cell>
          <cell r="C4991" t="str">
            <v>40</v>
          </cell>
          <cell r="D4991" t="str">
            <v>55</v>
          </cell>
          <cell r="E4991" t="str">
            <v>060</v>
          </cell>
          <cell r="F4991" t="str">
            <v>6200.02</v>
          </cell>
          <cell r="G4991" t="str">
            <v>Supplies Special Department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L4991">
            <v>0</v>
          </cell>
          <cell r="M4991">
            <v>0</v>
          </cell>
          <cell r="N4991">
            <v>0</v>
          </cell>
        </row>
        <row r="4992">
          <cell r="A4992" t="str">
            <v>340.40.55.060-6200.03</v>
          </cell>
          <cell r="B4992" t="str">
            <v>340</v>
          </cell>
          <cell r="C4992" t="str">
            <v>40</v>
          </cell>
          <cell r="D4992" t="str">
            <v>55</v>
          </cell>
          <cell r="E4992" t="str">
            <v>060</v>
          </cell>
          <cell r="F4992" t="str">
            <v>6200.03</v>
          </cell>
          <cell r="G4992" t="str">
            <v>Supplies Copier Maintenance &amp; Supplies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>
            <v>0</v>
          </cell>
          <cell r="M4992">
            <v>0</v>
          </cell>
          <cell r="N4992">
            <v>0</v>
          </cell>
        </row>
        <row r="4993">
          <cell r="A4993" t="str">
            <v>340.40.55.060-6200.04</v>
          </cell>
          <cell r="B4993" t="str">
            <v>340</v>
          </cell>
          <cell r="C4993" t="str">
            <v>40</v>
          </cell>
          <cell r="D4993" t="str">
            <v>55</v>
          </cell>
          <cell r="E4993" t="str">
            <v>060</v>
          </cell>
          <cell r="F4993" t="str">
            <v>6200.04</v>
          </cell>
          <cell r="G4993" t="str">
            <v>Supplies Postage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  <cell r="L4993">
            <v>0</v>
          </cell>
          <cell r="M4993">
            <v>0</v>
          </cell>
          <cell r="N4993">
            <v>0</v>
          </cell>
        </row>
        <row r="4994">
          <cell r="A4994" t="str">
            <v>340.40.55.060-6200.05</v>
          </cell>
          <cell r="B4994" t="str">
            <v>340</v>
          </cell>
          <cell r="C4994" t="str">
            <v>40</v>
          </cell>
          <cell r="D4994" t="str">
            <v>55</v>
          </cell>
          <cell r="E4994" t="str">
            <v>060</v>
          </cell>
          <cell r="F4994" t="str">
            <v>6200.05</v>
          </cell>
          <cell r="G4994" t="str">
            <v>Supplies Gasoline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  <cell r="L4994">
            <v>0</v>
          </cell>
          <cell r="M4994">
            <v>0</v>
          </cell>
          <cell r="N4994">
            <v>0</v>
          </cell>
        </row>
        <row r="4995">
          <cell r="A4995" t="str">
            <v>340.40.55.060-6200.06</v>
          </cell>
          <cell r="B4995" t="str">
            <v>340</v>
          </cell>
          <cell r="C4995" t="str">
            <v>40</v>
          </cell>
          <cell r="D4995" t="str">
            <v>55</v>
          </cell>
          <cell r="E4995" t="str">
            <v>060</v>
          </cell>
          <cell r="F4995" t="str">
            <v>6200.06</v>
          </cell>
          <cell r="G4995" t="str">
            <v>Supplies Propane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  <cell r="L4995">
            <v>0</v>
          </cell>
          <cell r="M4995">
            <v>0</v>
          </cell>
          <cell r="N4995">
            <v>0</v>
          </cell>
        </row>
        <row r="4996">
          <cell r="A4996" t="str">
            <v>340.40.55.060-6200.07</v>
          </cell>
          <cell r="B4996" t="str">
            <v>340</v>
          </cell>
          <cell r="C4996" t="str">
            <v>40</v>
          </cell>
          <cell r="D4996" t="str">
            <v>55</v>
          </cell>
          <cell r="E4996" t="str">
            <v>060</v>
          </cell>
          <cell r="F4996" t="str">
            <v>6200.07</v>
          </cell>
          <cell r="G4996" t="str">
            <v>Supplies Radio Communication &amp; Maint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  <cell r="L4996">
            <v>0</v>
          </cell>
          <cell r="M4996">
            <v>0</v>
          </cell>
          <cell r="N4996">
            <v>0</v>
          </cell>
        </row>
        <row r="4997">
          <cell r="A4997" t="str">
            <v>340.40.55.060-6200.09</v>
          </cell>
          <cell r="B4997" t="str">
            <v>340</v>
          </cell>
          <cell r="C4997" t="str">
            <v>40</v>
          </cell>
          <cell r="D4997" t="str">
            <v>55</v>
          </cell>
          <cell r="E4997" t="str">
            <v>060</v>
          </cell>
          <cell r="F4997" t="str">
            <v>6200.09</v>
          </cell>
          <cell r="G4997" t="str">
            <v>Supplies Data Processing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  <cell r="L4997">
            <v>0</v>
          </cell>
          <cell r="M4997">
            <v>0</v>
          </cell>
          <cell r="N4997">
            <v>0</v>
          </cell>
        </row>
        <row r="4998">
          <cell r="A4998" t="str">
            <v>340.40.55.060-6200.10</v>
          </cell>
          <cell r="B4998" t="str">
            <v>340</v>
          </cell>
          <cell r="C4998" t="str">
            <v>40</v>
          </cell>
          <cell r="D4998" t="str">
            <v>55</v>
          </cell>
          <cell r="E4998" t="str">
            <v>060</v>
          </cell>
          <cell r="F4998" t="str">
            <v>6200.10</v>
          </cell>
          <cell r="G4998" t="str">
            <v>Supplies Protective Clothing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  <cell r="L4998">
            <v>0</v>
          </cell>
          <cell r="M4998">
            <v>0</v>
          </cell>
          <cell r="N4998">
            <v>0</v>
          </cell>
        </row>
        <row r="4999">
          <cell r="A4999" t="str">
            <v>340.40.55.060-6200.12</v>
          </cell>
          <cell r="B4999" t="str">
            <v>340</v>
          </cell>
          <cell r="C4999" t="str">
            <v>40</v>
          </cell>
          <cell r="D4999" t="str">
            <v>55</v>
          </cell>
          <cell r="E4999" t="str">
            <v>060</v>
          </cell>
          <cell r="F4999" t="str">
            <v>6200.12</v>
          </cell>
          <cell r="G4999" t="str">
            <v>Supplies CNG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  <cell r="L4999">
            <v>0</v>
          </cell>
          <cell r="M4999">
            <v>0</v>
          </cell>
          <cell r="N4999">
            <v>0</v>
          </cell>
        </row>
        <row r="5000">
          <cell r="A5000" t="str">
            <v>340.40.55.060-6280.03</v>
          </cell>
          <cell r="B5000" t="str">
            <v>340</v>
          </cell>
          <cell r="C5000" t="str">
            <v>40</v>
          </cell>
          <cell r="D5000" t="str">
            <v>55</v>
          </cell>
          <cell r="E5000" t="str">
            <v>060</v>
          </cell>
          <cell r="F5000" t="str">
            <v>6280.03</v>
          </cell>
          <cell r="G5000" t="str">
            <v>Supplies-Public Works Soundwall Repair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  <cell r="L5000">
            <v>0</v>
          </cell>
          <cell r="M5000">
            <v>0</v>
          </cell>
          <cell r="N5000">
            <v>0</v>
          </cell>
        </row>
        <row r="5001">
          <cell r="A5001" t="str">
            <v>340.40.55.060-6280.04</v>
          </cell>
          <cell r="B5001" t="str">
            <v>340</v>
          </cell>
          <cell r="C5001" t="str">
            <v>40</v>
          </cell>
          <cell r="D5001" t="str">
            <v>55</v>
          </cell>
          <cell r="E5001" t="str">
            <v>060</v>
          </cell>
          <cell r="F5001" t="str">
            <v>6280.04</v>
          </cell>
          <cell r="G5001" t="str">
            <v>Supplies-Public Works Sidewalk Repair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  <cell r="L5001">
            <v>0</v>
          </cell>
          <cell r="M5001">
            <v>0</v>
          </cell>
          <cell r="N5001">
            <v>0</v>
          </cell>
        </row>
        <row r="5002">
          <cell r="A5002" t="str">
            <v>340.40.55.060-6280.05</v>
          </cell>
          <cell r="B5002" t="str">
            <v>340</v>
          </cell>
          <cell r="C5002" t="str">
            <v>40</v>
          </cell>
          <cell r="D5002" t="str">
            <v>55</v>
          </cell>
          <cell r="E5002" t="str">
            <v>060</v>
          </cell>
          <cell r="F5002" t="str">
            <v>6280.05</v>
          </cell>
          <cell r="G5002" t="str">
            <v>Supplies-Public Works Traffic Signs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  <cell r="L5002">
            <v>0</v>
          </cell>
          <cell r="M5002">
            <v>0</v>
          </cell>
          <cell r="N5002">
            <v>0</v>
          </cell>
        </row>
        <row r="5003">
          <cell r="A5003" t="str">
            <v>340.40.55.060-6280.08</v>
          </cell>
          <cell r="B5003" t="str">
            <v>340</v>
          </cell>
          <cell r="C5003" t="str">
            <v>40</v>
          </cell>
          <cell r="D5003" t="str">
            <v>55</v>
          </cell>
          <cell r="E5003" t="str">
            <v>060</v>
          </cell>
          <cell r="F5003" t="str">
            <v>6280.08</v>
          </cell>
          <cell r="G5003" t="str">
            <v>Supplies-Public Works Pump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  <cell r="L5003">
            <v>0</v>
          </cell>
          <cell r="M5003">
            <v>0</v>
          </cell>
          <cell r="N5003">
            <v>0</v>
          </cell>
        </row>
        <row r="5004">
          <cell r="A5004" t="str">
            <v>340.40.55.060-6280.09</v>
          </cell>
          <cell r="B5004" t="str">
            <v>340</v>
          </cell>
          <cell r="C5004" t="str">
            <v>40</v>
          </cell>
          <cell r="D5004" t="str">
            <v>55</v>
          </cell>
          <cell r="E5004" t="str">
            <v>060</v>
          </cell>
          <cell r="F5004" t="str">
            <v>6280.09</v>
          </cell>
          <cell r="G5004" t="str">
            <v>Supplies-Public Works Storm Drain System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  <cell r="L5004">
            <v>0</v>
          </cell>
          <cell r="M5004">
            <v>0</v>
          </cell>
          <cell r="N5004">
            <v>0</v>
          </cell>
        </row>
        <row r="5005">
          <cell r="A5005" t="str">
            <v>340.40.55.060-6280.10</v>
          </cell>
          <cell r="B5005" t="str">
            <v>340</v>
          </cell>
          <cell r="C5005" t="str">
            <v>40</v>
          </cell>
          <cell r="D5005" t="str">
            <v>55</v>
          </cell>
          <cell r="E5005" t="str">
            <v>060</v>
          </cell>
          <cell r="F5005" t="str">
            <v>6280.10</v>
          </cell>
          <cell r="G5005" t="str">
            <v>Supplies-Public Works Storm Drain Basin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  <cell r="L5005">
            <v>0</v>
          </cell>
          <cell r="M5005">
            <v>0</v>
          </cell>
          <cell r="N5005">
            <v>0</v>
          </cell>
        </row>
        <row r="5006">
          <cell r="A5006" t="str">
            <v>340.40.55.060-6280.11</v>
          </cell>
          <cell r="B5006" t="str">
            <v>340</v>
          </cell>
          <cell r="C5006" t="str">
            <v>40</v>
          </cell>
          <cell r="D5006" t="str">
            <v>55</v>
          </cell>
          <cell r="E5006" t="str">
            <v>060</v>
          </cell>
          <cell r="F5006" t="str">
            <v>6280.11</v>
          </cell>
          <cell r="G5006" t="str">
            <v>Supplies-Public Works Custodial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  <cell r="L5006">
            <v>0</v>
          </cell>
          <cell r="M5006">
            <v>0</v>
          </cell>
          <cell r="N5006">
            <v>0</v>
          </cell>
        </row>
        <row r="5007">
          <cell r="A5007" t="str">
            <v>340.40.55.060-6280.12</v>
          </cell>
          <cell r="B5007" t="str">
            <v>340</v>
          </cell>
          <cell r="C5007" t="str">
            <v>40</v>
          </cell>
          <cell r="D5007" t="str">
            <v>55</v>
          </cell>
          <cell r="E5007" t="str">
            <v>060</v>
          </cell>
          <cell r="F5007" t="str">
            <v>6280.12</v>
          </cell>
          <cell r="G5007" t="str">
            <v>Supplies-Public Works Chemicals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  <cell r="L5007">
            <v>0</v>
          </cell>
          <cell r="M5007">
            <v>0</v>
          </cell>
          <cell r="N5007">
            <v>0</v>
          </cell>
        </row>
        <row r="5008">
          <cell r="A5008" t="str">
            <v>340.40.55.060-6280.13</v>
          </cell>
          <cell r="B5008" t="str">
            <v>340</v>
          </cell>
          <cell r="C5008" t="str">
            <v>40</v>
          </cell>
          <cell r="D5008" t="str">
            <v>55</v>
          </cell>
          <cell r="E5008" t="str">
            <v>060</v>
          </cell>
          <cell r="F5008" t="str">
            <v>6280.13</v>
          </cell>
          <cell r="G5008" t="str">
            <v>Supplies-Public Works Laboratory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  <cell r="L5008">
            <v>0</v>
          </cell>
          <cell r="M5008">
            <v>0</v>
          </cell>
          <cell r="N5008">
            <v>0</v>
          </cell>
        </row>
        <row r="5009">
          <cell r="A5009" t="str">
            <v>340.40.55.060-6280.14</v>
          </cell>
          <cell r="B5009" t="str">
            <v>340</v>
          </cell>
          <cell r="C5009" t="str">
            <v>40</v>
          </cell>
          <cell r="D5009" t="str">
            <v>55</v>
          </cell>
          <cell r="E5009" t="str">
            <v>060</v>
          </cell>
          <cell r="F5009" t="str">
            <v>6280.14</v>
          </cell>
          <cell r="G5009" t="str">
            <v>Supplies-Public Works Protective Clothing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  <cell r="L5009">
            <v>0</v>
          </cell>
          <cell r="M5009">
            <v>0</v>
          </cell>
          <cell r="N5009">
            <v>0</v>
          </cell>
        </row>
        <row r="5010">
          <cell r="A5010" t="str">
            <v>340.40.55.060-6280.15</v>
          </cell>
          <cell r="B5010" t="str">
            <v>340</v>
          </cell>
          <cell r="C5010" t="str">
            <v>40</v>
          </cell>
          <cell r="D5010" t="str">
            <v>55</v>
          </cell>
          <cell r="E5010" t="str">
            <v>060</v>
          </cell>
          <cell r="F5010" t="str">
            <v>6280.15</v>
          </cell>
          <cell r="G5010" t="str">
            <v>Supplies-Public Works Mechanics Tools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  <cell r="L5010">
            <v>0</v>
          </cell>
          <cell r="M5010">
            <v>0</v>
          </cell>
          <cell r="N5010">
            <v>0</v>
          </cell>
        </row>
        <row r="5011">
          <cell r="A5011" t="str">
            <v>340.40.55.060-6280.16</v>
          </cell>
          <cell r="B5011" t="str">
            <v>340</v>
          </cell>
          <cell r="C5011" t="str">
            <v>40</v>
          </cell>
          <cell r="D5011" t="str">
            <v>55</v>
          </cell>
          <cell r="E5011" t="str">
            <v>060</v>
          </cell>
          <cell r="F5011" t="str">
            <v>6280.16</v>
          </cell>
          <cell r="G5011" t="str">
            <v>Supplies-Public Works UV System Supplies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  <cell r="L5011">
            <v>0</v>
          </cell>
          <cell r="M5011">
            <v>0</v>
          </cell>
          <cell r="N5011">
            <v>0</v>
          </cell>
        </row>
        <row r="5012">
          <cell r="A5012" t="str">
            <v>340.40.55.060-6280.19</v>
          </cell>
          <cell r="B5012" t="str">
            <v>340</v>
          </cell>
          <cell r="C5012" t="str">
            <v>40</v>
          </cell>
          <cell r="D5012" t="str">
            <v>55</v>
          </cell>
          <cell r="E5012" t="str">
            <v>060</v>
          </cell>
          <cell r="F5012" t="str">
            <v>6280.19</v>
          </cell>
          <cell r="G5012" t="str">
            <v>Supplies-Public Works Specialty Maintenance Tools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  <cell r="L5012">
            <v>0</v>
          </cell>
          <cell r="M5012">
            <v>0</v>
          </cell>
          <cell r="N5012">
            <v>0</v>
          </cell>
        </row>
        <row r="5013">
          <cell r="A5013" t="str">
            <v>340.40.55.060-6280.20</v>
          </cell>
          <cell r="B5013" t="str">
            <v>340</v>
          </cell>
          <cell r="C5013" t="str">
            <v>40</v>
          </cell>
          <cell r="D5013" t="str">
            <v>55</v>
          </cell>
          <cell r="E5013" t="str">
            <v>060</v>
          </cell>
          <cell r="F5013" t="str">
            <v>6280.20</v>
          </cell>
          <cell r="G5013" t="str">
            <v>Supplies-Public Works Bin Repair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  <cell r="L5013">
            <v>0</v>
          </cell>
          <cell r="M5013">
            <v>0</v>
          </cell>
          <cell r="N5013">
            <v>0</v>
          </cell>
        </row>
        <row r="5014">
          <cell r="A5014" t="str">
            <v>340.40.55.060-6280.21</v>
          </cell>
          <cell r="B5014" t="str">
            <v>340</v>
          </cell>
          <cell r="C5014" t="str">
            <v>40</v>
          </cell>
          <cell r="D5014" t="str">
            <v>55</v>
          </cell>
          <cell r="E5014" t="str">
            <v>060</v>
          </cell>
          <cell r="F5014" t="str">
            <v>6280.21</v>
          </cell>
          <cell r="G5014" t="str">
            <v>Supplies-Public Works Used Oil Grant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  <cell r="L5014">
            <v>0</v>
          </cell>
          <cell r="M5014">
            <v>0</v>
          </cell>
          <cell r="N5014">
            <v>0</v>
          </cell>
        </row>
        <row r="5015">
          <cell r="A5015" t="str">
            <v>340.40.55.060-6280.22</v>
          </cell>
          <cell r="B5015" t="str">
            <v>340</v>
          </cell>
          <cell r="C5015" t="str">
            <v>40</v>
          </cell>
          <cell r="D5015" t="str">
            <v>55</v>
          </cell>
          <cell r="E5015" t="str">
            <v>060</v>
          </cell>
          <cell r="F5015" t="str">
            <v>6280.22</v>
          </cell>
          <cell r="G5015" t="str">
            <v>Supplies-Public Works Recycled Products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  <cell r="L5015">
            <v>0</v>
          </cell>
          <cell r="M5015">
            <v>0</v>
          </cell>
          <cell r="N5015">
            <v>0</v>
          </cell>
        </row>
        <row r="5016">
          <cell r="A5016" t="str">
            <v>340.40.55.060-6280.23</v>
          </cell>
          <cell r="B5016" t="str">
            <v>340</v>
          </cell>
          <cell r="C5016" t="str">
            <v>40</v>
          </cell>
          <cell r="D5016" t="str">
            <v>55</v>
          </cell>
          <cell r="E5016" t="str">
            <v>060</v>
          </cell>
          <cell r="F5016" t="str">
            <v>6280.23</v>
          </cell>
          <cell r="G5016" t="str">
            <v>Supplies-Public Works Recycling Education Program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  <cell r="L5016">
            <v>0</v>
          </cell>
          <cell r="M5016">
            <v>0</v>
          </cell>
          <cell r="N5016">
            <v>0</v>
          </cell>
        </row>
        <row r="5017">
          <cell r="A5017" t="str">
            <v>340.40.55.060-6280.25</v>
          </cell>
          <cell r="B5017" t="str">
            <v>340</v>
          </cell>
          <cell r="C5017" t="str">
            <v>40</v>
          </cell>
          <cell r="D5017" t="str">
            <v>55</v>
          </cell>
          <cell r="E5017" t="str">
            <v>060</v>
          </cell>
          <cell r="F5017" t="str">
            <v>6280.25</v>
          </cell>
          <cell r="G5017" t="str">
            <v>Supplies-Public Works Collection Containers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  <cell r="L5017">
            <v>0</v>
          </cell>
          <cell r="M5017">
            <v>0</v>
          </cell>
          <cell r="N5017">
            <v>0</v>
          </cell>
        </row>
        <row r="5018">
          <cell r="A5018" t="str">
            <v>340.40.55.060-6280.26</v>
          </cell>
          <cell r="B5018" t="str">
            <v>340</v>
          </cell>
          <cell r="C5018" t="str">
            <v>40</v>
          </cell>
          <cell r="D5018" t="str">
            <v>55</v>
          </cell>
          <cell r="E5018" t="str">
            <v>060</v>
          </cell>
          <cell r="F5018" t="str">
            <v>6280.26</v>
          </cell>
          <cell r="G5018" t="str">
            <v>Supplies-Public Works 3 Cart System Containers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  <cell r="L5018">
            <v>0</v>
          </cell>
          <cell r="M5018">
            <v>0</v>
          </cell>
          <cell r="N5018">
            <v>0</v>
          </cell>
        </row>
        <row r="5019">
          <cell r="A5019" t="str">
            <v>340.40.55.060-6280.27</v>
          </cell>
          <cell r="B5019" t="str">
            <v>340</v>
          </cell>
          <cell r="C5019" t="str">
            <v>40</v>
          </cell>
          <cell r="D5019" t="str">
            <v>55</v>
          </cell>
          <cell r="E5019" t="str">
            <v>060</v>
          </cell>
          <cell r="F5019" t="str">
            <v>6280.27</v>
          </cell>
          <cell r="G5019" t="str">
            <v>Supplies-Public Works SSJID Surface Water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  <cell r="L5019">
            <v>0</v>
          </cell>
          <cell r="M5019">
            <v>0</v>
          </cell>
          <cell r="N5019">
            <v>0</v>
          </cell>
        </row>
        <row r="5020">
          <cell r="A5020" t="str">
            <v>340.40.55.060-6280.28</v>
          </cell>
          <cell r="B5020" t="str">
            <v>340</v>
          </cell>
          <cell r="C5020" t="str">
            <v>40</v>
          </cell>
          <cell r="D5020" t="str">
            <v>55</v>
          </cell>
          <cell r="E5020" t="str">
            <v>060</v>
          </cell>
          <cell r="F5020" t="str">
            <v>6280.28</v>
          </cell>
          <cell r="G5020" t="str">
            <v>Supplies-Public Works Water Treatment Chemicals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  <cell r="L5020">
            <v>0</v>
          </cell>
          <cell r="M5020">
            <v>0</v>
          </cell>
          <cell r="N5020">
            <v>0</v>
          </cell>
        </row>
        <row r="5021">
          <cell r="A5021" t="str">
            <v>340.40.55.060-6280.29</v>
          </cell>
          <cell r="B5021" t="str">
            <v>340</v>
          </cell>
          <cell r="C5021" t="str">
            <v>40</v>
          </cell>
          <cell r="D5021" t="str">
            <v>55</v>
          </cell>
          <cell r="E5021" t="str">
            <v>060</v>
          </cell>
          <cell r="F5021" t="str">
            <v>6280.29</v>
          </cell>
          <cell r="G5021" t="str">
            <v>Supplies-Public Works Water Treatment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  <cell r="L5021">
            <v>0</v>
          </cell>
          <cell r="M5021">
            <v>0</v>
          </cell>
          <cell r="N5021">
            <v>0</v>
          </cell>
        </row>
        <row r="5022">
          <cell r="A5022" t="str">
            <v>340.40.55.060-6280.30</v>
          </cell>
          <cell r="B5022" t="str">
            <v>340</v>
          </cell>
          <cell r="C5022" t="str">
            <v>40</v>
          </cell>
          <cell r="D5022" t="str">
            <v>55</v>
          </cell>
          <cell r="E5022" t="str">
            <v>060</v>
          </cell>
          <cell r="F5022" t="str">
            <v>6280.30</v>
          </cell>
          <cell r="G5022" t="str">
            <v>Supplies-Public Works Automated &amp; Hand Tools</v>
          </cell>
          <cell r="H5022">
            <v>0</v>
          </cell>
          <cell r="I5022">
            <v>0</v>
          </cell>
          <cell r="J5022">
            <v>0</v>
          </cell>
          <cell r="K5022">
            <v>0</v>
          </cell>
          <cell r="L5022">
            <v>0</v>
          </cell>
          <cell r="M5022">
            <v>0</v>
          </cell>
          <cell r="N5022">
            <v>0</v>
          </cell>
        </row>
        <row r="5023">
          <cell r="A5023" t="str">
            <v>340.40.55.060-6280.31</v>
          </cell>
          <cell r="B5023" t="str">
            <v>340</v>
          </cell>
          <cell r="C5023" t="str">
            <v>40</v>
          </cell>
          <cell r="D5023" t="str">
            <v>55</v>
          </cell>
          <cell r="E5023" t="str">
            <v>060</v>
          </cell>
          <cell r="F5023" t="str">
            <v>6280.31</v>
          </cell>
          <cell r="G5023" t="str">
            <v>Supplies-Public Works Water Conservation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  <cell r="L5023">
            <v>0</v>
          </cell>
          <cell r="M5023">
            <v>0</v>
          </cell>
          <cell r="N5023">
            <v>0</v>
          </cell>
        </row>
        <row r="5024">
          <cell r="A5024" t="str">
            <v>340.40.55.060-6280.32</v>
          </cell>
          <cell r="B5024" t="str">
            <v>340</v>
          </cell>
          <cell r="C5024" t="str">
            <v>40</v>
          </cell>
          <cell r="D5024" t="str">
            <v>55</v>
          </cell>
          <cell r="E5024" t="str">
            <v>060</v>
          </cell>
          <cell r="F5024" t="str">
            <v>6280.32</v>
          </cell>
          <cell r="G5024" t="str">
            <v>Supplies-Public Works Water Distribution System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  <cell r="L5024">
            <v>0</v>
          </cell>
          <cell r="M5024">
            <v>0</v>
          </cell>
          <cell r="N5024">
            <v>0</v>
          </cell>
        </row>
        <row r="5025">
          <cell r="A5025" t="str">
            <v>340.40.55.060-6280.33</v>
          </cell>
          <cell r="B5025" t="str">
            <v>340</v>
          </cell>
          <cell r="C5025" t="str">
            <v>40</v>
          </cell>
          <cell r="D5025" t="str">
            <v>55</v>
          </cell>
          <cell r="E5025" t="str">
            <v>060</v>
          </cell>
          <cell r="F5025" t="str">
            <v>6280.33</v>
          </cell>
          <cell r="G5025" t="str">
            <v>Supplies-Public Works Fire Hydrants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  <cell r="L5025">
            <v>0</v>
          </cell>
          <cell r="M5025">
            <v>0</v>
          </cell>
          <cell r="N5025">
            <v>0</v>
          </cell>
        </row>
        <row r="5026">
          <cell r="A5026" t="str">
            <v>340.40.55.060-6280.34</v>
          </cell>
          <cell r="B5026" t="str">
            <v>340</v>
          </cell>
          <cell r="C5026" t="str">
            <v>40</v>
          </cell>
          <cell r="D5026" t="str">
            <v>55</v>
          </cell>
          <cell r="E5026" t="str">
            <v>060</v>
          </cell>
          <cell r="F5026" t="str">
            <v>6280.34</v>
          </cell>
          <cell r="G5026" t="str">
            <v>Supplies-Public Works Wells &amp; Pumps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  <cell r="L5026">
            <v>0</v>
          </cell>
          <cell r="M5026">
            <v>0</v>
          </cell>
          <cell r="N5026">
            <v>0</v>
          </cell>
        </row>
        <row r="5027">
          <cell r="A5027" t="str">
            <v>340.40.55.060-6280.35</v>
          </cell>
          <cell r="B5027" t="str">
            <v>340</v>
          </cell>
          <cell r="C5027" t="str">
            <v>40</v>
          </cell>
          <cell r="D5027" t="str">
            <v>55</v>
          </cell>
          <cell r="E5027" t="str">
            <v>060</v>
          </cell>
          <cell r="F5027" t="str">
            <v>6280.35</v>
          </cell>
          <cell r="G5027" t="str">
            <v>Supplies-Public Works Water Meters &amp; Boxes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  <cell r="L5027">
            <v>0</v>
          </cell>
          <cell r="M5027">
            <v>0</v>
          </cell>
          <cell r="N5027">
            <v>0</v>
          </cell>
        </row>
        <row r="5028">
          <cell r="A5028" t="str">
            <v>340.40.55.060-6280.36</v>
          </cell>
          <cell r="B5028" t="str">
            <v>340</v>
          </cell>
          <cell r="C5028" t="str">
            <v>40</v>
          </cell>
          <cell r="D5028" t="str">
            <v>55</v>
          </cell>
          <cell r="E5028" t="str">
            <v>060</v>
          </cell>
          <cell r="F5028" t="str">
            <v>6280.36</v>
          </cell>
          <cell r="G5028" t="str">
            <v>Supplies-Public Works Traffic Calming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  <cell r="L5028">
            <v>0</v>
          </cell>
          <cell r="M5028">
            <v>0</v>
          </cell>
          <cell r="N5028">
            <v>0</v>
          </cell>
        </row>
        <row r="5029">
          <cell r="A5029" t="str">
            <v>340.40.55.060-6280.38</v>
          </cell>
          <cell r="B5029" t="str">
            <v>340</v>
          </cell>
          <cell r="C5029" t="str">
            <v>40</v>
          </cell>
          <cell r="D5029" t="str">
            <v>55</v>
          </cell>
          <cell r="E5029" t="str">
            <v>060</v>
          </cell>
          <cell r="F5029" t="str">
            <v>6280.38</v>
          </cell>
          <cell r="G5029" t="str">
            <v>Supplies-Public Works Global Supplies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  <cell r="L5029">
            <v>0</v>
          </cell>
          <cell r="M5029">
            <v>0</v>
          </cell>
          <cell r="N5029">
            <v>0</v>
          </cell>
        </row>
        <row r="5030">
          <cell r="A5030" t="str">
            <v>340.40.55.060-6280.39</v>
          </cell>
          <cell r="B5030" t="str">
            <v>340</v>
          </cell>
          <cell r="C5030" t="str">
            <v>40</v>
          </cell>
          <cell r="D5030" t="str">
            <v>55</v>
          </cell>
          <cell r="E5030" t="str">
            <v>060</v>
          </cell>
          <cell r="F5030" t="str">
            <v>6280.39</v>
          </cell>
          <cell r="G5030" t="str">
            <v>Supplies-Public Works Industrial Waste Pretreatment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  <cell r="L5030">
            <v>0</v>
          </cell>
          <cell r="M5030">
            <v>0</v>
          </cell>
          <cell r="N5030">
            <v>0</v>
          </cell>
        </row>
        <row r="5031">
          <cell r="A5031" t="str">
            <v>340.40.55.060-6280.41</v>
          </cell>
          <cell r="B5031" t="str">
            <v>340</v>
          </cell>
          <cell r="C5031" t="str">
            <v>40</v>
          </cell>
          <cell r="D5031" t="str">
            <v>55</v>
          </cell>
          <cell r="E5031" t="str">
            <v>060</v>
          </cell>
          <cell r="F5031" t="str">
            <v>6280.41</v>
          </cell>
          <cell r="G5031" t="str">
            <v>Supplies-Public Works Bevarage Container Grant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  <cell r="L5031">
            <v>0</v>
          </cell>
          <cell r="M5031">
            <v>0</v>
          </cell>
          <cell r="N5031">
            <v>0</v>
          </cell>
        </row>
        <row r="5032">
          <cell r="A5032" t="str">
            <v>340.40.55.060-6280.42</v>
          </cell>
          <cell r="B5032" t="str">
            <v>340</v>
          </cell>
          <cell r="C5032" t="str">
            <v>40</v>
          </cell>
          <cell r="D5032" t="str">
            <v>55</v>
          </cell>
          <cell r="E5032" t="str">
            <v>060</v>
          </cell>
          <cell r="F5032" t="str">
            <v>6280.42</v>
          </cell>
          <cell r="G5032" t="str">
            <v>Supplies-Public Works Industrial Wastewater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  <cell r="L5032">
            <v>0</v>
          </cell>
          <cell r="M5032">
            <v>0</v>
          </cell>
          <cell r="N5032">
            <v>0</v>
          </cell>
        </row>
        <row r="5033">
          <cell r="A5033" t="str">
            <v>340.40.55.060-6300.01</v>
          </cell>
          <cell r="B5033" t="str">
            <v>340</v>
          </cell>
          <cell r="C5033" t="str">
            <v>40</v>
          </cell>
          <cell r="D5033" t="str">
            <v>55</v>
          </cell>
          <cell r="E5033" t="str">
            <v>060</v>
          </cell>
          <cell r="F5033" t="str">
            <v>6300.01</v>
          </cell>
          <cell r="G5033" t="str">
            <v>Dues &amp; Subscriptions Memberships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  <cell r="L5033">
            <v>0</v>
          </cell>
          <cell r="M5033">
            <v>0</v>
          </cell>
          <cell r="N5033">
            <v>0</v>
          </cell>
        </row>
        <row r="5034">
          <cell r="A5034" t="str">
            <v>340.40.55.060-6300.02</v>
          </cell>
          <cell r="B5034" t="str">
            <v>340</v>
          </cell>
          <cell r="C5034" t="str">
            <v>40</v>
          </cell>
          <cell r="D5034" t="str">
            <v>55</v>
          </cell>
          <cell r="E5034" t="str">
            <v>060</v>
          </cell>
          <cell r="F5034" t="str">
            <v>6300.02</v>
          </cell>
          <cell r="G5034" t="str">
            <v>Dues &amp; Subscriptions Publications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  <cell r="L5034">
            <v>0</v>
          </cell>
          <cell r="M5034">
            <v>0</v>
          </cell>
          <cell r="N5034">
            <v>0</v>
          </cell>
        </row>
        <row r="5035">
          <cell r="A5035" t="str">
            <v>340.40.55.060-6300.03</v>
          </cell>
          <cell r="B5035" t="str">
            <v>340</v>
          </cell>
          <cell r="C5035" t="str">
            <v>40</v>
          </cell>
          <cell r="D5035" t="str">
            <v>55</v>
          </cell>
          <cell r="E5035" t="str">
            <v>060</v>
          </cell>
          <cell r="F5035" t="str">
            <v>6300.03</v>
          </cell>
          <cell r="G5035" t="str">
            <v>Dues &amp; Subscriptions Certifications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  <cell r="L5035">
            <v>0</v>
          </cell>
          <cell r="M5035">
            <v>0</v>
          </cell>
          <cell r="N5035">
            <v>0</v>
          </cell>
        </row>
        <row r="5036">
          <cell r="A5036" t="str">
            <v>340.40.55.060-6350.01</v>
          </cell>
          <cell r="B5036" t="str">
            <v>340</v>
          </cell>
          <cell r="C5036" t="str">
            <v>40</v>
          </cell>
          <cell r="D5036" t="str">
            <v>55</v>
          </cell>
          <cell r="E5036" t="str">
            <v>060</v>
          </cell>
          <cell r="F5036" t="str">
            <v>6350.01</v>
          </cell>
          <cell r="G5036" t="str">
            <v>Maintenance Agreements &amp; Licenses License/Software Maintenance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  <cell r="L5036">
            <v>0</v>
          </cell>
          <cell r="M5036">
            <v>0</v>
          </cell>
          <cell r="N5036">
            <v>0</v>
          </cell>
        </row>
        <row r="5037">
          <cell r="A5037" t="str">
            <v>340.40.55.060-6350.02</v>
          </cell>
          <cell r="B5037" t="str">
            <v>340</v>
          </cell>
          <cell r="C5037" t="str">
            <v>40</v>
          </cell>
          <cell r="D5037" t="str">
            <v>55</v>
          </cell>
          <cell r="E5037" t="str">
            <v>060</v>
          </cell>
          <cell r="F5037" t="str">
            <v>6350.02</v>
          </cell>
          <cell r="G5037" t="str">
            <v>Maintenance Agreements &amp; Licenses Hardware Maintenance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  <cell r="L5037">
            <v>0</v>
          </cell>
          <cell r="M5037">
            <v>0</v>
          </cell>
          <cell r="N5037">
            <v>0</v>
          </cell>
        </row>
        <row r="5038">
          <cell r="A5038" t="str">
            <v>340.40.55.060-6350.03</v>
          </cell>
          <cell r="B5038" t="str">
            <v>340</v>
          </cell>
          <cell r="C5038" t="str">
            <v>40</v>
          </cell>
          <cell r="D5038" t="str">
            <v>55</v>
          </cell>
          <cell r="E5038" t="str">
            <v>060</v>
          </cell>
          <cell r="F5038" t="str">
            <v>6350.03</v>
          </cell>
          <cell r="G5038" t="str">
            <v>Maintenance Agreements &amp; Licenses Maintenance Agreements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  <cell r="L5038">
            <v>0</v>
          </cell>
          <cell r="M5038">
            <v>0</v>
          </cell>
          <cell r="N5038">
            <v>0</v>
          </cell>
        </row>
        <row r="5039">
          <cell r="A5039" t="str">
            <v>340.40.55.060-6350.04</v>
          </cell>
          <cell r="B5039" t="str">
            <v>340</v>
          </cell>
          <cell r="C5039" t="str">
            <v>40</v>
          </cell>
          <cell r="D5039" t="str">
            <v>55</v>
          </cell>
          <cell r="E5039" t="str">
            <v>060</v>
          </cell>
          <cell r="F5039" t="str">
            <v>6350.04</v>
          </cell>
          <cell r="G5039" t="str">
            <v>Maintenance Agreements &amp; Licenses SCADA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  <cell r="L5039">
            <v>0</v>
          </cell>
          <cell r="M5039">
            <v>0</v>
          </cell>
          <cell r="N5039">
            <v>0</v>
          </cell>
        </row>
        <row r="5040">
          <cell r="A5040" t="str">
            <v>340.40.55.060-6350.05</v>
          </cell>
          <cell r="B5040" t="str">
            <v>340</v>
          </cell>
          <cell r="C5040" t="str">
            <v>40</v>
          </cell>
          <cell r="D5040" t="str">
            <v>55</v>
          </cell>
          <cell r="E5040" t="str">
            <v>060</v>
          </cell>
          <cell r="F5040" t="str">
            <v>6350.05</v>
          </cell>
          <cell r="G5040" t="str">
            <v>Maintenance Agreements &amp; Licenses Traffic Control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  <cell r="L5040">
            <v>0</v>
          </cell>
          <cell r="M5040">
            <v>0</v>
          </cell>
          <cell r="N5040">
            <v>0</v>
          </cell>
        </row>
        <row r="5041">
          <cell r="A5041" t="str">
            <v>340.40.55.060-6350.06</v>
          </cell>
          <cell r="B5041" t="str">
            <v>340</v>
          </cell>
          <cell r="C5041" t="str">
            <v>40</v>
          </cell>
          <cell r="D5041" t="str">
            <v>55</v>
          </cell>
          <cell r="E5041" t="str">
            <v>060</v>
          </cell>
          <cell r="F5041" t="str">
            <v>6350.06</v>
          </cell>
          <cell r="G5041" t="str">
            <v>Maintenance Agreements &amp; Licenses Streetlights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  <cell r="L5041">
            <v>0</v>
          </cell>
          <cell r="M5041">
            <v>0</v>
          </cell>
          <cell r="N5041">
            <v>0</v>
          </cell>
        </row>
        <row r="5042">
          <cell r="A5042" t="str">
            <v>340.40.55.060-6375.01</v>
          </cell>
          <cell r="B5042" t="str">
            <v>340</v>
          </cell>
          <cell r="C5042" t="str">
            <v>40</v>
          </cell>
          <cell r="D5042" t="str">
            <v>55</v>
          </cell>
          <cell r="E5042" t="str">
            <v>060</v>
          </cell>
          <cell r="F5042" t="str">
            <v>6375.01</v>
          </cell>
          <cell r="G5042" t="str">
            <v>Operating Fees NPDES Permit Renewal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  <cell r="L5042">
            <v>0</v>
          </cell>
          <cell r="M5042">
            <v>0</v>
          </cell>
          <cell r="N5042">
            <v>0</v>
          </cell>
        </row>
        <row r="5043">
          <cell r="A5043" t="str">
            <v>340.40.55.060-6375.02</v>
          </cell>
          <cell r="B5043" t="str">
            <v>340</v>
          </cell>
          <cell r="C5043" t="str">
            <v>40</v>
          </cell>
          <cell r="D5043" t="str">
            <v>55</v>
          </cell>
          <cell r="E5043" t="str">
            <v>060</v>
          </cell>
          <cell r="F5043" t="str">
            <v>6375.02</v>
          </cell>
          <cell r="G5043" t="str">
            <v>Operating Fees NPDES Permit Compliance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  <cell r="L5043">
            <v>0</v>
          </cell>
          <cell r="M5043">
            <v>0</v>
          </cell>
          <cell r="N5043">
            <v>0</v>
          </cell>
        </row>
        <row r="5044">
          <cell r="A5044" t="str">
            <v>340.40.55.060-6375.03</v>
          </cell>
          <cell r="B5044" t="str">
            <v>340</v>
          </cell>
          <cell r="C5044" t="str">
            <v>40</v>
          </cell>
          <cell r="D5044" t="str">
            <v>55</v>
          </cell>
          <cell r="E5044" t="str">
            <v>060</v>
          </cell>
          <cell r="F5044" t="str">
            <v>6375.03</v>
          </cell>
          <cell r="G5044" t="str">
            <v>Operating Fees SSJID Drainage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  <cell r="L5044">
            <v>0</v>
          </cell>
          <cell r="M5044">
            <v>0</v>
          </cell>
          <cell r="N5044">
            <v>0</v>
          </cell>
        </row>
        <row r="5045">
          <cell r="A5045" t="str">
            <v>340.40.55.060-6375.04</v>
          </cell>
          <cell r="B5045" t="str">
            <v>340</v>
          </cell>
          <cell r="C5045" t="str">
            <v>40</v>
          </cell>
          <cell r="D5045" t="str">
            <v>55</v>
          </cell>
          <cell r="E5045" t="str">
            <v>060</v>
          </cell>
          <cell r="F5045" t="str">
            <v>6375.04</v>
          </cell>
          <cell r="G5045" t="str">
            <v>Operating Fees Operating Permits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  <cell r="L5045">
            <v>0</v>
          </cell>
          <cell r="M5045">
            <v>0</v>
          </cell>
          <cell r="N5045">
            <v>0</v>
          </cell>
        </row>
        <row r="5046">
          <cell r="A5046" t="str">
            <v>340.40.55.060-6375.05</v>
          </cell>
          <cell r="B5046" t="str">
            <v>340</v>
          </cell>
          <cell r="C5046" t="str">
            <v>40</v>
          </cell>
          <cell r="D5046" t="str">
            <v>55</v>
          </cell>
          <cell r="E5046" t="str">
            <v>060</v>
          </cell>
          <cell r="F5046" t="str">
            <v>6375.05</v>
          </cell>
          <cell r="G5046" t="str">
            <v>Operating Fees Annual Waste Discharger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  <cell r="L5046">
            <v>0</v>
          </cell>
          <cell r="M5046">
            <v>0</v>
          </cell>
          <cell r="N5046">
            <v>0</v>
          </cell>
        </row>
        <row r="5047">
          <cell r="A5047" t="str">
            <v>340.40.55.060-6375.07</v>
          </cell>
          <cell r="B5047" t="str">
            <v>340</v>
          </cell>
          <cell r="C5047" t="str">
            <v>40</v>
          </cell>
          <cell r="D5047" t="str">
            <v>55</v>
          </cell>
          <cell r="E5047" t="str">
            <v>060</v>
          </cell>
          <cell r="F5047" t="str">
            <v>6375.07</v>
          </cell>
          <cell r="G5047" t="str">
            <v>Operating Fees Permit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  <cell r="L5047">
            <v>0</v>
          </cell>
          <cell r="M5047">
            <v>0</v>
          </cell>
          <cell r="N5047">
            <v>0</v>
          </cell>
        </row>
        <row r="5048">
          <cell r="A5048" t="str">
            <v>340.40.55.060-6375.08</v>
          </cell>
          <cell r="B5048" t="str">
            <v>340</v>
          </cell>
          <cell r="C5048" t="str">
            <v>40</v>
          </cell>
          <cell r="D5048" t="str">
            <v>55</v>
          </cell>
          <cell r="E5048" t="str">
            <v>060</v>
          </cell>
          <cell r="F5048" t="str">
            <v>6375.08</v>
          </cell>
          <cell r="G5048" t="str">
            <v>Operating Fees Operating Permits Reg</v>
          </cell>
          <cell r="H5048">
            <v>0</v>
          </cell>
          <cell r="I5048">
            <v>0</v>
          </cell>
          <cell r="J5048">
            <v>0</v>
          </cell>
          <cell r="K5048">
            <v>0</v>
          </cell>
          <cell r="L5048">
            <v>0</v>
          </cell>
          <cell r="M5048">
            <v>0</v>
          </cell>
          <cell r="N5048">
            <v>0</v>
          </cell>
        </row>
        <row r="5049">
          <cell r="A5049" t="str">
            <v>340.40.55.060-6375.09</v>
          </cell>
          <cell r="B5049" t="str">
            <v>340</v>
          </cell>
          <cell r="C5049" t="str">
            <v>40</v>
          </cell>
          <cell r="D5049" t="str">
            <v>55</v>
          </cell>
          <cell r="E5049" t="str">
            <v>060</v>
          </cell>
          <cell r="F5049" t="str">
            <v>6375.09</v>
          </cell>
          <cell r="G5049" t="str">
            <v>Operating Fees Dumping</v>
          </cell>
          <cell r="H5049">
            <v>0</v>
          </cell>
          <cell r="I5049">
            <v>0</v>
          </cell>
          <cell r="J5049">
            <v>0</v>
          </cell>
          <cell r="K5049">
            <v>0</v>
          </cell>
          <cell r="L5049">
            <v>0</v>
          </cell>
          <cell r="M5049">
            <v>0</v>
          </cell>
          <cell r="N5049">
            <v>0</v>
          </cell>
        </row>
        <row r="5050">
          <cell r="A5050" t="str">
            <v>340.40.55.060-6375.10</v>
          </cell>
          <cell r="B5050" t="str">
            <v>340</v>
          </cell>
          <cell r="C5050" t="str">
            <v>40</v>
          </cell>
          <cell r="D5050" t="str">
            <v>55</v>
          </cell>
          <cell r="E5050" t="str">
            <v>060</v>
          </cell>
          <cell r="F5050" t="str">
            <v>6375.10</v>
          </cell>
          <cell r="G5050" t="str">
            <v>Operating Fees Sludge Disposal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  <cell r="L5050">
            <v>0</v>
          </cell>
          <cell r="M5050">
            <v>0</v>
          </cell>
          <cell r="N5050">
            <v>0</v>
          </cell>
        </row>
        <row r="5051">
          <cell r="A5051" t="str">
            <v>340.40.55.060-6375.11</v>
          </cell>
          <cell r="B5051" t="str">
            <v>340</v>
          </cell>
          <cell r="C5051" t="str">
            <v>40</v>
          </cell>
          <cell r="D5051" t="str">
            <v>55</v>
          </cell>
          <cell r="E5051" t="str">
            <v>060</v>
          </cell>
          <cell r="F5051" t="str">
            <v>6375.11</v>
          </cell>
          <cell r="G5051" t="str">
            <v>Operating Fees Compost Tipping</v>
          </cell>
          <cell r="H5051">
            <v>0</v>
          </cell>
          <cell r="I5051">
            <v>0</v>
          </cell>
          <cell r="J5051">
            <v>0</v>
          </cell>
          <cell r="K5051">
            <v>0</v>
          </cell>
          <cell r="L5051">
            <v>0</v>
          </cell>
          <cell r="M5051">
            <v>0</v>
          </cell>
          <cell r="N5051">
            <v>0</v>
          </cell>
        </row>
        <row r="5052">
          <cell r="A5052" t="str">
            <v>340.40.55.060-6375.12</v>
          </cell>
          <cell r="B5052" t="str">
            <v>340</v>
          </cell>
          <cell r="C5052" t="str">
            <v>40</v>
          </cell>
          <cell r="D5052" t="str">
            <v>55</v>
          </cell>
          <cell r="E5052" t="str">
            <v>060</v>
          </cell>
          <cell r="F5052" t="str">
            <v>6375.12</v>
          </cell>
          <cell r="G5052" t="str">
            <v>Operating Fees Curbside Recycling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  <cell r="L5052">
            <v>0</v>
          </cell>
          <cell r="M5052">
            <v>0</v>
          </cell>
          <cell r="N5052">
            <v>0</v>
          </cell>
        </row>
        <row r="5053">
          <cell r="A5053" t="str">
            <v>340.40.55.060-6375.15</v>
          </cell>
          <cell r="B5053" t="str">
            <v>340</v>
          </cell>
          <cell r="C5053" t="str">
            <v>40</v>
          </cell>
          <cell r="D5053" t="str">
            <v>55</v>
          </cell>
          <cell r="E5053" t="str">
            <v>060</v>
          </cell>
          <cell r="F5053" t="str">
            <v>6375.15</v>
          </cell>
          <cell r="G5053" t="str">
            <v>Operating Fees Concrete/Asphalt Tipping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  <cell r="L5053">
            <v>0</v>
          </cell>
          <cell r="M5053">
            <v>0</v>
          </cell>
          <cell r="N5053">
            <v>0</v>
          </cell>
        </row>
        <row r="5054">
          <cell r="A5054" t="str">
            <v>340.40.55.060-6375.16</v>
          </cell>
          <cell r="B5054" t="str">
            <v>340</v>
          </cell>
          <cell r="C5054" t="str">
            <v>40</v>
          </cell>
          <cell r="D5054" t="str">
            <v>55</v>
          </cell>
          <cell r="E5054" t="str">
            <v>060</v>
          </cell>
          <cell r="F5054" t="str">
            <v>6375.16</v>
          </cell>
          <cell r="G5054" t="str">
            <v>Operating Fees Universal Waste Recycling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  <cell r="L5054">
            <v>0</v>
          </cell>
          <cell r="M5054">
            <v>0</v>
          </cell>
          <cell r="N5054">
            <v>0</v>
          </cell>
        </row>
        <row r="5055">
          <cell r="A5055" t="str">
            <v>340.40.55.060-6375.18</v>
          </cell>
          <cell r="B5055" t="str">
            <v>340</v>
          </cell>
          <cell r="C5055" t="str">
            <v>40</v>
          </cell>
          <cell r="D5055" t="str">
            <v>55</v>
          </cell>
          <cell r="E5055" t="str">
            <v>060</v>
          </cell>
          <cell r="F5055" t="str">
            <v>6375.18</v>
          </cell>
          <cell r="G5055" t="str">
            <v>Operating Fees Used Oil Recycling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  <cell r="L5055">
            <v>0</v>
          </cell>
          <cell r="M5055">
            <v>0</v>
          </cell>
          <cell r="N5055">
            <v>0</v>
          </cell>
        </row>
        <row r="5056">
          <cell r="A5056" t="str">
            <v>340.40.55.060-6375.19</v>
          </cell>
          <cell r="B5056" t="str">
            <v>340</v>
          </cell>
          <cell r="C5056" t="str">
            <v>40</v>
          </cell>
          <cell r="D5056" t="str">
            <v>55</v>
          </cell>
          <cell r="E5056" t="str">
            <v>060</v>
          </cell>
          <cell r="F5056" t="str">
            <v>6375.19</v>
          </cell>
          <cell r="G5056" t="str">
            <v>Operating Fees Highway Signal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  <cell r="L5056">
            <v>0</v>
          </cell>
          <cell r="M5056">
            <v>0</v>
          </cell>
          <cell r="N5056">
            <v>0</v>
          </cell>
        </row>
        <row r="5057">
          <cell r="A5057" t="str">
            <v>340.40.55.060-6375.20</v>
          </cell>
          <cell r="B5057" t="str">
            <v>340</v>
          </cell>
          <cell r="C5057" t="str">
            <v>40</v>
          </cell>
          <cell r="D5057" t="str">
            <v>55</v>
          </cell>
          <cell r="E5057" t="str">
            <v>060</v>
          </cell>
          <cell r="F5057" t="str">
            <v>6375.20</v>
          </cell>
          <cell r="G5057" t="str">
            <v>Operating Fees Fines and Penalties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  <cell r="L5057">
            <v>0</v>
          </cell>
          <cell r="M5057">
            <v>0</v>
          </cell>
          <cell r="N5057">
            <v>0</v>
          </cell>
        </row>
        <row r="5058">
          <cell r="A5058" t="str">
            <v>340.40.55.060-6400.01</v>
          </cell>
          <cell r="B5058" t="str">
            <v>340</v>
          </cell>
          <cell r="C5058" t="str">
            <v>40</v>
          </cell>
          <cell r="D5058" t="str">
            <v>55</v>
          </cell>
          <cell r="E5058" t="str">
            <v>060</v>
          </cell>
          <cell r="F5058" t="str">
            <v>6400.01</v>
          </cell>
          <cell r="G5058" t="str">
            <v>Repairs &amp; Maintenance Building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  <cell r="L5058">
            <v>0</v>
          </cell>
          <cell r="M5058">
            <v>0</v>
          </cell>
          <cell r="N5058">
            <v>0</v>
          </cell>
        </row>
        <row r="5059">
          <cell r="A5059" t="str">
            <v>340.40.55.060-6400.02</v>
          </cell>
          <cell r="B5059" t="str">
            <v>340</v>
          </cell>
          <cell r="C5059" t="str">
            <v>40</v>
          </cell>
          <cell r="D5059" t="str">
            <v>55</v>
          </cell>
          <cell r="E5059" t="str">
            <v>060</v>
          </cell>
          <cell r="F5059" t="str">
            <v>6400.02</v>
          </cell>
          <cell r="G5059" t="str">
            <v>Repairs &amp; Maintenance Minor Equipment/Other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  <cell r="L5059">
            <v>0</v>
          </cell>
          <cell r="M5059">
            <v>0</v>
          </cell>
          <cell r="N5059">
            <v>0</v>
          </cell>
        </row>
        <row r="5060">
          <cell r="A5060" t="str">
            <v>340.40.55.060-6400.03</v>
          </cell>
          <cell r="B5060" t="str">
            <v>340</v>
          </cell>
          <cell r="C5060" t="str">
            <v>40</v>
          </cell>
          <cell r="D5060" t="str">
            <v>55</v>
          </cell>
          <cell r="E5060" t="str">
            <v>060</v>
          </cell>
          <cell r="F5060" t="str">
            <v>6400.03</v>
          </cell>
          <cell r="G5060" t="str">
            <v>Repairs &amp; Maintenance Major Repair &amp; Contingency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  <cell r="L5060">
            <v>0</v>
          </cell>
          <cell r="M5060">
            <v>0</v>
          </cell>
          <cell r="N5060">
            <v>0</v>
          </cell>
        </row>
        <row r="5061">
          <cell r="A5061" t="str">
            <v>340.40.55.060-6400.04</v>
          </cell>
          <cell r="B5061" t="str">
            <v>340</v>
          </cell>
          <cell r="C5061" t="str">
            <v>40</v>
          </cell>
          <cell r="D5061" t="str">
            <v>55</v>
          </cell>
          <cell r="E5061" t="str">
            <v>060</v>
          </cell>
          <cell r="F5061" t="str">
            <v>6400.04</v>
          </cell>
          <cell r="G5061" t="str">
            <v>Repairs &amp; Maintenance Equipment Rental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  <cell r="L5061">
            <v>0</v>
          </cell>
          <cell r="M5061">
            <v>0</v>
          </cell>
          <cell r="N5061">
            <v>0</v>
          </cell>
        </row>
        <row r="5062">
          <cell r="A5062" t="str">
            <v>340.40.55.060-6400.05</v>
          </cell>
          <cell r="B5062" t="str">
            <v>340</v>
          </cell>
          <cell r="C5062" t="str">
            <v>40</v>
          </cell>
          <cell r="D5062" t="str">
            <v>55</v>
          </cell>
          <cell r="E5062" t="str">
            <v>060</v>
          </cell>
          <cell r="F5062" t="str">
            <v>6400.05</v>
          </cell>
          <cell r="G5062" t="str">
            <v>Repairs &amp; Maintenance Vehicle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  <cell r="L5062">
            <v>0</v>
          </cell>
          <cell r="M5062">
            <v>0</v>
          </cell>
          <cell r="N5062">
            <v>0</v>
          </cell>
        </row>
        <row r="5063">
          <cell r="A5063" t="str">
            <v>340.40.55.060-6400.07</v>
          </cell>
          <cell r="B5063" t="str">
            <v>340</v>
          </cell>
          <cell r="C5063" t="str">
            <v>40</v>
          </cell>
          <cell r="D5063" t="str">
            <v>55</v>
          </cell>
          <cell r="E5063" t="str">
            <v>060</v>
          </cell>
          <cell r="F5063" t="str">
            <v>6400.07</v>
          </cell>
          <cell r="G5063" t="str">
            <v>Repairs &amp; Maintenance Radio Communication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  <cell r="L5063">
            <v>0</v>
          </cell>
          <cell r="M5063">
            <v>0</v>
          </cell>
          <cell r="N5063">
            <v>0</v>
          </cell>
        </row>
        <row r="5064">
          <cell r="A5064" t="str">
            <v>340.40.55.060-6400.09</v>
          </cell>
          <cell r="B5064" t="str">
            <v>340</v>
          </cell>
          <cell r="C5064" t="str">
            <v>40</v>
          </cell>
          <cell r="D5064" t="str">
            <v>55</v>
          </cell>
          <cell r="E5064" t="str">
            <v>060</v>
          </cell>
          <cell r="F5064" t="str">
            <v>6400.09</v>
          </cell>
          <cell r="G5064" t="str">
            <v>Repairs &amp; Maintenance Well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  <cell r="L5064">
            <v>0</v>
          </cell>
          <cell r="M5064">
            <v>0</v>
          </cell>
          <cell r="N5064">
            <v>0</v>
          </cell>
        </row>
        <row r="5065">
          <cell r="A5065" t="str">
            <v>340.40.55.060-6400.10</v>
          </cell>
          <cell r="B5065" t="str">
            <v>340</v>
          </cell>
          <cell r="C5065" t="str">
            <v>40</v>
          </cell>
          <cell r="D5065" t="str">
            <v>55</v>
          </cell>
          <cell r="E5065" t="str">
            <v>060</v>
          </cell>
          <cell r="F5065" t="str">
            <v>6400.10</v>
          </cell>
          <cell r="G5065" t="str">
            <v>Repairs &amp; Maintenance Pavement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  <cell r="L5065">
            <v>0</v>
          </cell>
          <cell r="M5065">
            <v>0</v>
          </cell>
          <cell r="N5065">
            <v>0</v>
          </cell>
        </row>
        <row r="5066">
          <cell r="A5066" t="str">
            <v>340.40.55.060-6400.12</v>
          </cell>
          <cell r="B5066" t="str">
            <v>340</v>
          </cell>
          <cell r="C5066" t="str">
            <v>40</v>
          </cell>
          <cell r="D5066" t="str">
            <v>55</v>
          </cell>
          <cell r="E5066" t="str">
            <v>060</v>
          </cell>
          <cell r="F5066" t="str">
            <v>6400.12</v>
          </cell>
          <cell r="G5066" t="str">
            <v>Repairs &amp; Maintenance Pump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  <cell r="L5066">
            <v>0</v>
          </cell>
          <cell r="M5066">
            <v>0</v>
          </cell>
          <cell r="N5066">
            <v>0</v>
          </cell>
        </row>
        <row r="5067">
          <cell r="A5067" t="str">
            <v>340.40.55.060-6400.13</v>
          </cell>
          <cell r="B5067" t="str">
            <v>340</v>
          </cell>
          <cell r="C5067" t="str">
            <v>40</v>
          </cell>
          <cell r="D5067" t="str">
            <v>55</v>
          </cell>
          <cell r="E5067" t="str">
            <v>060</v>
          </cell>
          <cell r="F5067" t="str">
            <v>6400.13</v>
          </cell>
          <cell r="G5067" t="str">
            <v>Repairs &amp; Maintenance Storm Drain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  <cell r="L5067">
            <v>0</v>
          </cell>
          <cell r="M5067">
            <v>0</v>
          </cell>
          <cell r="N5067">
            <v>0</v>
          </cell>
        </row>
        <row r="5068">
          <cell r="A5068" t="str">
            <v>340.40.55.060-6400.19</v>
          </cell>
          <cell r="B5068" t="str">
            <v>340</v>
          </cell>
          <cell r="C5068" t="str">
            <v>40</v>
          </cell>
          <cell r="D5068" t="str">
            <v>55</v>
          </cell>
          <cell r="E5068" t="str">
            <v>060</v>
          </cell>
          <cell r="F5068" t="str">
            <v>6400.19</v>
          </cell>
          <cell r="G5068" t="str">
            <v>Repairs &amp; Maintenance Testing/Certifications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  <cell r="L5068">
            <v>0</v>
          </cell>
          <cell r="M5068">
            <v>0</v>
          </cell>
          <cell r="N5068">
            <v>0</v>
          </cell>
        </row>
        <row r="5069">
          <cell r="A5069" t="str">
            <v>340.40.55.060-6400.20</v>
          </cell>
          <cell r="B5069" t="str">
            <v>340</v>
          </cell>
          <cell r="C5069" t="str">
            <v>40</v>
          </cell>
          <cell r="D5069" t="str">
            <v>55</v>
          </cell>
          <cell r="E5069" t="str">
            <v>060</v>
          </cell>
          <cell r="F5069" t="str">
            <v>6400.20</v>
          </cell>
          <cell r="G5069" t="str">
            <v>Repairs &amp; Maintenance Property Maintenance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  <cell r="L5069">
            <v>0</v>
          </cell>
          <cell r="M5069">
            <v>0</v>
          </cell>
          <cell r="N5069">
            <v>0</v>
          </cell>
        </row>
        <row r="5070">
          <cell r="A5070" t="str">
            <v>340.40.55.060-6400.21</v>
          </cell>
          <cell r="B5070" t="str">
            <v>340</v>
          </cell>
          <cell r="C5070" t="str">
            <v>40</v>
          </cell>
          <cell r="D5070" t="str">
            <v>55</v>
          </cell>
          <cell r="E5070" t="str">
            <v>060</v>
          </cell>
          <cell r="F5070" t="str">
            <v>6400.21</v>
          </cell>
          <cell r="G5070" t="str">
            <v>Repairs &amp; Maintenance Soundwall/Barriers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  <cell r="L5070">
            <v>0</v>
          </cell>
          <cell r="M5070">
            <v>0</v>
          </cell>
          <cell r="N5070">
            <v>0</v>
          </cell>
        </row>
        <row r="5071">
          <cell r="A5071" t="str">
            <v>340.40.55.060-6400.22</v>
          </cell>
          <cell r="B5071" t="str">
            <v>340</v>
          </cell>
          <cell r="C5071" t="str">
            <v>40</v>
          </cell>
          <cell r="D5071" t="str">
            <v>55</v>
          </cell>
          <cell r="E5071" t="str">
            <v>060</v>
          </cell>
          <cell r="F5071" t="str">
            <v>6400.22</v>
          </cell>
          <cell r="G5071" t="str">
            <v>Repairs &amp; Maintenance Curb Gutter Sidewalk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  <cell r="L5071">
            <v>0</v>
          </cell>
          <cell r="M5071">
            <v>0</v>
          </cell>
          <cell r="N5071">
            <v>0</v>
          </cell>
        </row>
        <row r="5072">
          <cell r="A5072" t="str">
            <v>340.40.55.060-6400.23</v>
          </cell>
          <cell r="B5072" t="str">
            <v>340</v>
          </cell>
          <cell r="C5072" t="str">
            <v>40</v>
          </cell>
          <cell r="D5072" t="str">
            <v>55</v>
          </cell>
          <cell r="E5072" t="str">
            <v>060</v>
          </cell>
          <cell r="F5072" t="str">
            <v>6400.23</v>
          </cell>
          <cell r="G5072" t="str">
            <v>Repairs &amp; Maintenance Bin Repair</v>
          </cell>
          <cell r="H5072">
            <v>0</v>
          </cell>
          <cell r="I5072">
            <v>0</v>
          </cell>
          <cell r="J5072">
            <v>0</v>
          </cell>
          <cell r="K5072">
            <v>0</v>
          </cell>
          <cell r="L5072">
            <v>0</v>
          </cell>
          <cell r="M5072">
            <v>0</v>
          </cell>
          <cell r="N5072">
            <v>0</v>
          </cell>
        </row>
        <row r="5073">
          <cell r="A5073" t="str">
            <v>340.40.55.060-6410.02</v>
          </cell>
          <cell r="B5073" t="str">
            <v>340</v>
          </cell>
          <cell r="C5073" t="str">
            <v>40</v>
          </cell>
          <cell r="D5073" t="str">
            <v>55</v>
          </cell>
          <cell r="E5073" t="str">
            <v>060</v>
          </cell>
          <cell r="F5073" t="str">
            <v>6410.02</v>
          </cell>
          <cell r="G5073" t="str">
            <v>Repairs &amp; Maintenance-Transportation Slurry/Overlay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  <cell r="L5073">
            <v>0</v>
          </cell>
          <cell r="M5073">
            <v>0</v>
          </cell>
          <cell r="N5073">
            <v>0</v>
          </cell>
        </row>
        <row r="5074">
          <cell r="A5074" t="str">
            <v>340.40.55.060-6500.04</v>
          </cell>
          <cell r="B5074" t="str">
            <v>340</v>
          </cell>
          <cell r="C5074" t="str">
            <v>40</v>
          </cell>
          <cell r="D5074" t="str">
            <v>55</v>
          </cell>
          <cell r="E5074" t="str">
            <v>060</v>
          </cell>
          <cell r="F5074" t="str">
            <v>6500.04</v>
          </cell>
          <cell r="G5074" t="str">
            <v>Claims &amp; Insurance Insurance Premiums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  <cell r="L5074">
            <v>0</v>
          </cell>
          <cell r="M5074">
            <v>0</v>
          </cell>
          <cell r="N5074">
            <v>0</v>
          </cell>
        </row>
        <row r="5075">
          <cell r="A5075" t="str">
            <v>340.40.55.060-6600.01</v>
          </cell>
          <cell r="B5075" t="str">
            <v>340</v>
          </cell>
          <cell r="C5075" t="str">
            <v>40</v>
          </cell>
          <cell r="D5075" t="str">
            <v>55</v>
          </cell>
          <cell r="E5075" t="str">
            <v>060</v>
          </cell>
          <cell r="F5075" t="str">
            <v>6600.01</v>
          </cell>
          <cell r="G5075" t="str">
            <v>Administrative Expenses Meetings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  <cell r="L5075">
            <v>0</v>
          </cell>
          <cell r="M5075">
            <v>0</v>
          </cell>
          <cell r="N5075">
            <v>0</v>
          </cell>
        </row>
        <row r="5076">
          <cell r="A5076" t="str">
            <v>340.40.55.060-6600.03</v>
          </cell>
          <cell r="B5076" t="str">
            <v>340</v>
          </cell>
          <cell r="C5076" t="str">
            <v>40</v>
          </cell>
          <cell r="D5076" t="str">
            <v>55</v>
          </cell>
          <cell r="E5076" t="str">
            <v>060</v>
          </cell>
          <cell r="F5076" t="str">
            <v>6600.03</v>
          </cell>
          <cell r="G5076" t="str">
            <v>Administrative Expenses Mileage Reimbursement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  <cell r="L5076">
            <v>0</v>
          </cell>
          <cell r="M5076">
            <v>0</v>
          </cell>
          <cell r="N5076">
            <v>0</v>
          </cell>
        </row>
        <row r="5077">
          <cell r="A5077" t="str">
            <v>340.40.55.060-6600.04</v>
          </cell>
          <cell r="B5077" t="str">
            <v>340</v>
          </cell>
          <cell r="C5077" t="str">
            <v>40</v>
          </cell>
          <cell r="D5077" t="str">
            <v>55</v>
          </cell>
          <cell r="E5077" t="str">
            <v>060</v>
          </cell>
          <cell r="F5077" t="str">
            <v>6600.04</v>
          </cell>
          <cell r="G5077" t="str">
            <v>Administrative Expenses Training/Conferences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  <cell r="L5077">
            <v>0</v>
          </cell>
          <cell r="M5077">
            <v>0</v>
          </cell>
          <cell r="N5077">
            <v>0</v>
          </cell>
        </row>
        <row r="5078">
          <cell r="A5078" t="str">
            <v>340.40.55.060-6600.05</v>
          </cell>
          <cell r="B5078" t="str">
            <v>340</v>
          </cell>
          <cell r="C5078" t="str">
            <v>40</v>
          </cell>
          <cell r="D5078" t="str">
            <v>55</v>
          </cell>
          <cell r="E5078" t="str">
            <v>060</v>
          </cell>
          <cell r="F5078" t="str">
            <v>6600.05</v>
          </cell>
          <cell r="G5078" t="str">
            <v>Administrative Expenses Public/Legal Advertisement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  <cell r="L5078">
            <v>0</v>
          </cell>
          <cell r="M5078">
            <v>0</v>
          </cell>
          <cell r="N5078">
            <v>0</v>
          </cell>
        </row>
        <row r="5079">
          <cell r="A5079" t="str">
            <v>340.40.55.060-6600.06</v>
          </cell>
          <cell r="B5079" t="str">
            <v>340</v>
          </cell>
          <cell r="C5079" t="str">
            <v>40</v>
          </cell>
          <cell r="D5079" t="str">
            <v>55</v>
          </cell>
          <cell r="E5079" t="str">
            <v>060</v>
          </cell>
          <cell r="F5079" t="str">
            <v>6600.06</v>
          </cell>
          <cell r="G5079" t="str">
            <v>Administrative Expenses Property/Building Rental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  <cell r="L5079">
            <v>0</v>
          </cell>
          <cell r="M5079">
            <v>0</v>
          </cell>
          <cell r="N5079">
            <v>0</v>
          </cell>
        </row>
        <row r="5080">
          <cell r="A5080" t="str">
            <v>340.40.55.060-6600.07</v>
          </cell>
          <cell r="B5080" t="str">
            <v>340</v>
          </cell>
          <cell r="C5080" t="str">
            <v>40</v>
          </cell>
          <cell r="D5080" t="str">
            <v>55</v>
          </cell>
          <cell r="E5080" t="str">
            <v>060</v>
          </cell>
          <cell r="F5080" t="str">
            <v>6600.07</v>
          </cell>
          <cell r="G5080" t="str">
            <v>Administrative Expenses Employee Recruitment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  <cell r="L5080">
            <v>0</v>
          </cell>
          <cell r="M5080">
            <v>0</v>
          </cell>
          <cell r="N5080">
            <v>0</v>
          </cell>
        </row>
        <row r="5081">
          <cell r="A5081" t="str">
            <v>340.40.55.060-6600.16</v>
          </cell>
          <cell r="B5081" t="str">
            <v>340</v>
          </cell>
          <cell r="C5081" t="str">
            <v>40</v>
          </cell>
          <cell r="D5081" t="str">
            <v>55</v>
          </cell>
          <cell r="E5081" t="str">
            <v>060</v>
          </cell>
          <cell r="F5081" t="str">
            <v>6600.16</v>
          </cell>
          <cell r="G5081" t="str">
            <v>Administrative Expenses Property Tax Assessments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  <cell r="L5081">
            <v>0</v>
          </cell>
          <cell r="M5081">
            <v>0</v>
          </cell>
          <cell r="N5081">
            <v>0</v>
          </cell>
        </row>
        <row r="5082">
          <cell r="A5082" t="str">
            <v>340.40.55.060-6600.23</v>
          </cell>
          <cell r="B5082" t="str">
            <v>340</v>
          </cell>
          <cell r="C5082" t="str">
            <v>40</v>
          </cell>
          <cell r="D5082" t="str">
            <v>55</v>
          </cell>
          <cell r="E5082" t="str">
            <v>060</v>
          </cell>
          <cell r="F5082" t="str">
            <v>6600.23</v>
          </cell>
          <cell r="G5082" t="str">
            <v>Administrative Expenses Public Education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  <cell r="L5082">
            <v>0</v>
          </cell>
          <cell r="M5082">
            <v>0</v>
          </cell>
          <cell r="N5082">
            <v>0</v>
          </cell>
        </row>
        <row r="5083">
          <cell r="A5083" t="str">
            <v>340.40.55.060-6600.25</v>
          </cell>
          <cell r="B5083" t="str">
            <v>340</v>
          </cell>
          <cell r="C5083" t="str">
            <v>40</v>
          </cell>
          <cell r="D5083" t="str">
            <v>55</v>
          </cell>
          <cell r="E5083" t="str">
            <v>060</v>
          </cell>
          <cell r="F5083" t="str">
            <v>6600.25</v>
          </cell>
          <cell r="G5083" t="str">
            <v>Administrative Expenses Support Services-Indirect Labor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  <cell r="L5083">
            <v>0</v>
          </cell>
          <cell r="M5083">
            <v>0</v>
          </cell>
          <cell r="N5083">
            <v>0</v>
          </cell>
        </row>
        <row r="5084">
          <cell r="A5084" t="str">
            <v>340.40.55.060-6600.26</v>
          </cell>
          <cell r="B5084" t="str">
            <v>340</v>
          </cell>
          <cell r="C5084" t="str">
            <v>40</v>
          </cell>
          <cell r="D5084" t="str">
            <v>55</v>
          </cell>
          <cell r="E5084" t="str">
            <v>060</v>
          </cell>
          <cell r="F5084" t="str">
            <v>6600.26</v>
          </cell>
          <cell r="G5084" t="str">
            <v>Administrative Expenses Support Services-IT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  <cell r="L5084">
            <v>0</v>
          </cell>
          <cell r="M5084">
            <v>0</v>
          </cell>
          <cell r="N5084">
            <v>0</v>
          </cell>
        </row>
        <row r="5085">
          <cell r="A5085" t="str">
            <v>340.40.55.060-6600.32</v>
          </cell>
          <cell r="B5085" t="str">
            <v>340</v>
          </cell>
          <cell r="C5085" t="str">
            <v>40</v>
          </cell>
          <cell r="D5085" t="str">
            <v>55</v>
          </cell>
          <cell r="E5085" t="str">
            <v>060</v>
          </cell>
          <cell r="F5085" t="str">
            <v>6600.32</v>
          </cell>
          <cell r="G5085" t="str">
            <v>Administrative Expenses Vehicle Fund Contribution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  <cell r="L5085">
            <v>0</v>
          </cell>
          <cell r="M5085">
            <v>0</v>
          </cell>
          <cell r="N5085">
            <v>0</v>
          </cell>
        </row>
        <row r="5086">
          <cell r="A5086" t="str">
            <v>340.40.55.060-6600.36</v>
          </cell>
          <cell r="B5086" t="str">
            <v>340</v>
          </cell>
          <cell r="C5086" t="str">
            <v>40</v>
          </cell>
          <cell r="D5086" t="str">
            <v>55</v>
          </cell>
          <cell r="E5086" t="str">
            <v>060</v>
          </cell>
          <cell r="F5086" t="str">
            <v>6600.36</v>
          </cell>
          <cell r="G5086" t="str">
            <v>Administrative Expenses IT Fund Contribution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  <cell r="L5086">
            <v>0</v>
          </cell>
          <cell r="M5086">
            <v>0</v>
          </cell>
          <cell r="N5086">
            <v>0</v>
          </cell>
        </row>
        <row r="5087">
          <cell r="A5087" t="str">
            <v>340.40.55.060-6600.41</v>
          </cell>
          <cell r="B5087" t="str">
            <v>340</v>
          </cell>
          <cell r="C5087" t="str">
            <v>40</v>
          </cell>
          <cell r="D5087" t="str">
            <v>55</v>
          </cell>
          <cell r="E5087" t="str">
            <v>060</v>
          </cell>
          <cell r="F5087" t="str">
            <v>6600.41</v>
          </cell>
          <cell r="G5087" t="str">
            <v>Administrative Expenses Community Clean-up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  <cell r="L5087">
            <v>0</v>
          </cell>
          <cell r="M5087">
            <v>0</v>
          </cell>
          <cell r="N5087">
            <v>0</v>
          </cell>
        </row>
        <row r="5088">
          <cell r="A5088" t="str">
            <v>340.40.55.060-7000.02</v>
          </cell>
          <cell r="B5088" t="str">
            <v>340</v>
          </cell>
          <cell r="C5088" t="str">
            <v>40</v>
          </cell>
          <cell r="D5088" t="str">
            <v>55</v>
          </cell>
          <cell r="E5088" t="str">
            <v>060</v>
          </cell>
          <cell r="F5088" t="str">
            <v>7000.02</v>
          </cell>
          <cell r="G5088" t="str">
            <v>Capital Outlay Vehicles-Major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  <cell r="L5088">
            <v>0</v>
          </cell>
          <cell r="M5088">
            <v>0</v>
          </cell>
          <cell r="N5088">
            <v>0</v>
          </cell>
        </row>
        <row r="5089">
          <cell r="A5089" t="str">
            <v>340.40.55.060-7000.03</v>
          </cell>
          <cell r="B5089" t="str">
            <v>340</v>
          </cell>
          <cell r="C5089" t="str">
            <v>40</v>
          </cell>
          <cell r="D5089" t="str">
            <v>55</v>
          </cell>
          <cell r="E5089" t="str">
            <v>060</v>
          </cell>
          <cell r="F5089" t="str">
            <v>7000.03</v>
          </cell>
          <cell r="G5089" t="str">
            <v>Capital Outlay Operations Equip-Minor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  <cell r="L5089">
            <v>0</v>
          </cell>
          <cell r="M5089">
            <v>0</v>
          </cell>
          <cell r="N5089">
            <v>0</v>
          </cell>
        </row>
        <row r="5090">
          <cell r="A5090" t="str">
            <v>340.40.55.060-7000.99</v>
          </cell>
          <cell r="B5090" t="str">
            <v>340</v>
          </cell>
          <cell r="C5090" t="str">
            <v>40</v>
          </cell>
          <cell r="D5090" t="str">
            <v>55</v>
          </cell>
          <cell r="E5090" t="str">
            <v>060</v>
          </cell>
          <cell r="F5090" t="str">
            <v>7000.99</v>
          </cell>
          <cell r="G5090" t="str">
            <v>Capital Outlay General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  <cell r="L5090">
            <v>0</v>
          </cell>
          <cell r="M5090">
            <v>0</v>
          </cell>
          <cell r="N5090">
            <v>0</v>
          </cell>
        </row>
        <row r="5091">
          <cell r="A5091" t="str">
            <v>340.40.60.520-5100.00</v>
          </cell>
          <cell r="B5091" t="str">
            <v>340</v>
          </cell>
          <cell r="C5091" t="str">
            <v>40</v>
          </cell>
          <cell r="D5091" t="str">
            <v>60</v>
          </cell>
          <cell r="E5091" t="str">
            <v>520</v>
          </cell>
          <cell r="F5091" t="str">
            <v>5100.00</v>
          </cell>
          <cell r="G5091" t="str">
            <v>Benefits PERS Pool Liability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  <cell r="L5091">
            <v>0</v>
          </cell>
          <cell r="M5091">
            <v>0</v>
          </cell>
          <cell r="N5091">
            <v>0</v>
          </cell>
        </row>
        <row r="5092">
          <cell r="A5092" t="str">
            <v>340.40.60.520-6400.05</v>
          </cell>
          <cell r="B5092" t="str">
            <v>340</v>
          </cell>
          <cell r="C5092" t="str">
            <v>40</v>
          </cell>
          <cell r="D5092" t="str">
            <v>60</v>
          </cell>
          <cell r="E5092" t="str">
            <v>520</v>
          </cell>
          <cell r="F5092" t="str">
            <v>6400.05</v>
          </cell>
          <cell r="G5092" t="str">
            <v>Repairs &amp; Maintenance Vehicle</v>
          </cell>
          <cell r="H5092">
            <v>6000</v>
          </cell>
          <cell r="I5092">
            <v>0</v>
          </cell>
          <cell r="J5092">
            <v>6000</v>
          </cell>
          <cell r="K5092">
            <v>0</v>
          </cell>
          <cell r="L5092">
            <v>0</v>
          </cell>
          <cell r="M5092">
            <v>420.43</v>
          </cell>
          <cell r="N5092">
            <v>5579.57</v>
          </cell>
        </row>
        <row r="5093">
          <cell r="A5093" t="str">
            <v>340.40.60.520-7000.03</v>
          </cell>
          <cell r="B5093" t="str">
            <v>340</v>
          </cell>
          <cell r="C5093" t="str">
            <v>40</v>
          </cell>
          <cell r="D5093" t="str">
            <v>60</v>
          </cell>
          <cell r="E5093" t="str">
            <v>520</v>
          </cell>
          <cell r="F5093" t="str">
            <v>7000.03</v>
          </cell>
          <cell r="G5093" t="str">
            <v>Capital Outlay Operations Equip-Minor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  <cell r="L5093">
            <v>0</v>
          </cell>
          <cell r="M5093">
            <v>0</v>
          </cell>
          <cell r="N5093">
            <v>0</v>
          </cell>
        </row>
        <row r="5094">
          <cell r="A5094" t="str">
            <v>340.45.40.000-5000.01</v>
          </cell>
          <cell r="B5094" t="str">
            <v>340</v>
          </cell>
          <cell r="C5094" t="str">
            <v>45</v>
          </cell>
          <cell r="D5094" t="str">
            <v>40</v>
          </cell>
          <cell r="E5094" t="str">
            <v>000</v>
          </cell>
          <cell r="F5094" t="str">
            <v>5000.01</v>
          </cell>
          <cell r="G5094" t="str">
            <v>Salaries Regular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  <cell r="L5094">
            <v>0</v>
          </cell>
          <cell r="M5094">
            <v>0</v>
          </cell>
          <cell r="N5094">
            <v>0</v>
          </cell>
        </row>
        <row r="5095">
          <cell r="A5095" t="str">
            <v>340.45.40.000-5000.02</v>
          </cell>
          <cell r="B5095" t="str">
            <v>340</v>
          </cell>
          <cell r="C5095" t="str">
            <v>45</v>
          </cell>
          <cell r="D5095" t="str">
            <v>40</v>
          </cell>
          <cell r="E5095" t="str">
            <v>000</v>
          </cell>
          <cell r="F5095" t="str">
            <v>5000.02</v>
          </cell>
          <cell r="G5095" t="str">
            <v>Salaries Part Time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  <cell r="L5095">
            <v>0</v>
          </cell>
          <cell r="M5095">
            <v>0</v>
          </cell>
          <cell r="N5095">
            <v>0</v>
          </cell>
        </row>
        <row r="5096">
          <cell r="A5096" t="str">
            <v>340.45.40.000-5000.03</v>
          </cell>
          <cell r="B5096" t="str">
            <v>340</v>
          </cell>
          <cell r="C5096" t="str">
            <v>45</v>
          </cell>
          <cell r="D5096" t="str">
            <v>40</v>
          </cell>
          <cell r="E5096" t="str">
            <v>000</v>
          </cell>
          <cell r="F5096" t="str">
            <v>5000.03</v>
          </cell>
          <cell r="G5096" t="str">
            <v>Salaries Overtime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  <cell r="L5096">
            <v>0</v>
          </cell>
          <cell r="M5096">
            <v>0</v>
          </cell>
          <cell r="N5096">
            <v>0</v>
          </cell>
        </row>
        <row r="5097">
          <cell r="A5097" t="str">
            <v>340.45.40.000-5000.04</v>
          </cell>
          <cell r="B5097" t="str">
            <v>340</v>
          </cell>
          <cell r="C5097" t="str">
            <v>45</v>
          </cell>
          <cell r="D5097" t="str">
            <v>40</v>
          </cell>
          <cell r="E5097" t="str">
            <v>000</v>
          </cell>
          <cell r="F5097" t="str">
            <v>5000.04</v>
          </cell>
          <cell r="G5097" t="str">
            <v>Salaries Holiday Pay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  <cell r="L5097">
            <v>0</v>
          </cell>
          <cell r="M5097">
            <v>0</v>
          </cell>
          <cell r="N5097">
            <v>0</v>
          </cell>
        </row>
        <row r="5098">
          <cell r="A5098" t="str">
            <v>340.45.40.000-5000.06</v>
          </cell>
          <cell r="B5098" t="str">
            <v>340</v>
          </cell>
          <cell r="C5098" t="str">
            <v>45</v>
          </cell>
          <cell r="D5098" t="str">
            <v>40</v>
          </cell>
          <cell r="E5098" t="str">
            <v>000</v>
          </cell>
          <cell r="F5098" t="str">
            <v>5000.06</v>
          </cell>
          <cell r="G5098" t="str">
            <v>Salaries Out of Class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  <cell r="L5098">
            <v>0</v>
          </cell>
          <cell r="M5098">
            <v>0</v>
          </cell>
          <cell r="N5098">
            <v>0</v>
          </cell>
        </row>
        <row r="5099">
          <cell r="A5099" t="str">
            <v>340.45.40.000-5000.07</v>
          </cell>
          <cell r="B5099" t="str">
            <v>340</v>
          </cell>
          <cell r="C5099" t="str">
            <v>45</v>
          </cell>
          <cell r="D5099" t="str">
            <v>40</v>
          </cell>
          <cell r="E5099" t="str">
            <v>000</v>
          </cell>
          <cell r="F5099" t="str">
            <v>5000.07</v>
          </cell>
          <cell r="G5099" t="str">
            <v>Salaries Admin Leave Pay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  <cell r="L5099">
            <v>0</v>
          </cell>
          <cell r="M5099">
            <v>0</v>
          </cell>
          <cell r="N5099">
            <v>0</v>
          </cell>
        </row>
        <row r="5100">
          <cell r="A5100" t="str">
            <v>340.45.40.000-5000.08</v>
          </cell>
          <cell r="B5100" t="str">
            <v>340</v>
          </cell>
          <cell r="C5100" t="str">
            <v>45</v>
          </cell>
          <cell r="D5100" t="str">
            <v>40</v>
          </cell>
          <cell r="E5100" t="str">
            <v>000</v>
          </cell>
          <cell r="F5100" t="str">
            <v>5000.08</v>
          </cell>
          <cell r="G5100" t="str">
            <v>Salaries Longevity Pay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  <cell r="L5100">
            <v>0</v>
          </cell>
          <cell r="M5100">
            <v>0</v>
          </cell>
          <cell r="N5100">
            <v>0</v>
          </cell>
        </row>
        <row r="5101">
          <cell r="A5101" t="str">
            <v>340.45.40.000-5000.11</v>
          </cell>
          <cell r="B5101" t="str">
            <v>340</v>
          </cell>
          <cell r="C5101" t="str">
            <v>45</v>
          </cell>
          <cell r="D5101" t="str">
            <v>40</v>
          </cell>
          <cell r="E5101" t="str">
            <v>000</v>
          </cell>
          <cell r="F5101" t="str">
            <v>5000.11</v>
          </cell>
          <cell r="G5101" t="str">
            <v>Salaries Worker's Comp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  <cell r="L5101">
            <v>0</v>
          </cell>
          <cell r="M5101">
            <v>0</v>
          </cell>
          <cell r="N5101">
            <v>0</v>
          </cell>
        </row>
        <row r="5102">
          <cell r="A5102" t="str">
            <v>340.45.40.000-5000.99</v>
          </cell>
          <cell r="B5102" t="str">
            <v>340</v>
          </cell>
          <cell r="C5102" t="str">
            <v>45</v>
          </cell>
          <cell r="D5102" t="str">
            <v>40</v>
          </cell>
          <cell r="E5102" t="str">
            <v>000</v>
          </cell>
          <cell r="F5102" t="str">
            <v>5000.99</v>
          </cell>
          <cell r="G5102" t="str">
            <v>Salaries New Personnel Requests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  <cell r="L5102">
            <v>0</v>
          </cell>
          <cell r="M5102">
            <v>0</v>
          </cell>
          <cell r="N5102">
            <v>0</v>
          </cell>
        </row>
        <row r="5103">
          <cell r="A5103" t="str">
            <v>340.45.40.000-5100.00</v>
          </cell>
          <cell r="B5103" t="str">
            <v>340</v>
          </cell>
          <cell r="C5103" t="str">
            <v>45</v>
          </cell>
          <cell r="D5103" t="str">
            <v>40</v>
          </cell>
          <cell r="E5103" t="str">
            <v>000</v>
          </cell>
          <cell r="F5103" t="str">
            <v>5100.00</v>
          </cell>
          <cell r="G5103" t="str">
            <v>Benefits PERS Pool Liability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  <cell r="L5103">
            <v>0</v>
          </cell>
          <cell r="M5103">
            <v>0</v>
          </cell>
          <cell r="N5103">
            <v>0</v>
          </cell>
        </row>
        <row r="5104">
          <cell r="A5104" t="str">
            <v>340.45.40.000-5100.01</v>
          </cell>
          <cell r="B5104" t="str">
            <v>340</v>
          </cell>
          <cell r="C5104" t="str">
            <v>45</v>
          </cell>
          <cell r="D5104" t="str">
            <v>40</v>
          </cell>
          <cell r="E5104" t="str">
            <v>000</v>
          </cell>
          <cell r="F5104" t="str">
            <v>5100.01</v>
          </cell>
          <cell r="G5104" t="str">
            <v>Benefits Retirement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  <cell r="L5104">
            <v>0</v>
          </cell>
          <cell r="M5104">
            <v>0</v>
          </cell>
          <cell r="N5104">
            <v>0</v>
          </cell>
        </row>
        <row r="5105">
          <cell r="A5105" t="str">
            <v>340.45.40.000-5100.02</v>
          </cell>
          <cell r="B5105" t="str">
            <v>340</v>
          </cell>
          <cell r="C5105" t="str">
            <v>45</v>
          </cell>
          <cell r="D5105" t="str">
            <v>40</v>
          </cell>
          <cell r="E5105" t="str">
            <v>000</v>
          </cell>
          <cell r="F5105" t="str">
            <v>5100.02</v>
          </cell>
          <cell r="G5105" t="str">
            <v>Benefits Health Insurance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  <cell r="L5105">
            <v>0</v>
          </cell>
          <cell r="M5105">
            <v>0</v>
          </cell>
          <cell r="N5105">
            <v>0</v>
          </cell>
        </row>
        <row r="5106">
          <cell r="A5106" t="str">
            <v>340.45.40.000-5100.03</v>
          </cell>
          <cell r="B5106" t="str">
            <v>340</v>
          </cell>
          <cell r="C5106" t="str">
            <v>45</v>
          </cell>
          <cell r="D5106" t="str">
            <v>40</v>
          </cell>
          <cell r="E5106" t="str">
            <v>000</v>
          </cell>
          <cell r="F5106" t="str">
            <v>5100.03</v>
          </cell>
          <cell r="G5106" t="str">
            <v>Benefits Dental Insurance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  <cell r="L5106">
            <v>0</v>
          </cell>
          <cell r="M5106">
            <v>0</v>
          </cell>
          <cell r="N5106">
            <v>0</v>
          </cell>
        </row>
        <row r="5107">
          <cell r="A5107" t="str">
            <v>340.45.40.000-5100.04</v>
          </cell>
          <cell r="B5107" t="str">
            <v>340</v>
          </cell>
          <cell r="C5107" t="str">
            <v>45</v>
          </cell>
          <cell r="D5107" t="str">
            <v>40</v>
          </cell>
          <cell r="E5107" t="str">
            <v>000</v>
          </cell>
          <cell r="F5107" t="str">
            <v>5100.04</v>
          </cell>
          <cell r="G5107" t="str">
            <v>Benefits Vision Insurance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  <cell r="L5107">
            <v>0</v>
          </cell>
          <cell r="M5107">
            <v>0</v>
          </cell>
          <cell r="N5107">
            <v>0</v>
          </cell>
        </row>
        <row r="5108">
          <cell r="A5108" t="str">
            <v>340.45.40.000-5100.05</v>
          </cell>
          <cell r="B5108" t="str">
            <v>340</v>
          </cell>
          <cell r="C5108" t="str">
            <v>45</v>
          </cell>
          <cell r="D5108" t="str">
            <v>40</v>
          </cell>
          <cell r="E5108" t="str">
            <v>000</v>
          </cell>
          <cell r="F5108" t="str">
            <v>5100.05</v>
          </cell>
          <cell r="G5108" t="str">
            <v>Benefits Life Insurance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  <cell r="L5108">
            <v>0</v>
          </cell>
          <cell r="M5108">
            <v>0</v>
          </cell>
          <cell r="N5108">
            <v>0</v>
          </cell>
        </row>
        <row r="5109">
          <cell r="A5109" t="str">
            <v>340.45.40.000-5100.06</v>
          </cell>
          <cell r="B5109" t="str">
            <v>340</v>
          </cell>
          <cell r="C5109" t="str">
            <v>45</v>
          </cell>
          <cell r="D5109" t="str">
            <v>40</v>
          </cell>
          <cell r="E5109" t="str">
            <v>000</v>
          </cell>
          <cell r="F5109" t="str">
            <v>5100.06</v>
          </cell>
          <cell r="G5109" t="str">
            <v>Benefits Worker's Comp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  <cell r="L5109">
            <v>0</v>
          </cell>
          <cell r="M5109">
            <v>0</v>
          </cell>
          <cell r="N5109">
            <v>0</v>
          </cell>
        </row>
        <row r="5110">
          <cell r="A5110" t="str">
            <v>340.45.40.000-5100.07</v>
          </cell>
          <cell r="B5110" t="str">
            <v>340</v>
          </cell>
          <cell r="C5110" t="str">
            <v>45</v>
          </cell>
          <cell r="D5110" t="str">
            <v>40</v>
          </cell>
          <cell r="E5110" t="str">
            <v>000</v>
          </cell>
          <cell r="F5110" t="str">
            <v>5100.07</v>
          </cell>
          <cell r="G5110" t="str">
            <v>Benefits Long Term Disability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  <cell r="L5110">
            <v>0</v>
          </cell>
          <cell r="M5110">
            <v>0</v>
          </cell>
          <cell r="N5110">
            <v>0</v>
          </cell>
        </row>
        <row r="5111">
          <cell r="A5111" t="str">
            <v>340.45.40.000-5100.08</v>
          </cell>
          <cell r="B5111" t="str">
            <v>340</v>
          </cell>
          <cell r="C5111" t="str">
            <v>45</v>
          </cell>
          <cell r="D5111" t="str">
            <v>40</v>
          </cell>
          <cell r="E5111" t="str">
            <v>000</v>
          </cell>
          <cell r="F5111" t="str">
            <v>5100.08</v>
          </cell>
          <cell r="G5111" t="str">
            <v>Benefits Deferred Compensation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  <cell r="L5111">
            <v>0</v>
          </cell>
          <cell r="M5111">
            <v>0</v>
          </cell>
          <cell r="N5111">
            <v>0</v>
          </cell>
        </row>
        <row r="5112">
          <cell r="A5112" t="str">
            <v>340.45.40.000-5100.09</v>
          </cell>
          <cell r="B5112" t="str">
            <v>340</v>
          </cell>
          <cell r="C5112" t="str">
            <v>45</v>
          </cell>
          <cell r="D5112" t="str">
            <v>40</v>
          </cell>
          <cell r="E5112" t="str">
            <v>000</v>
          </cell>
          <cell r="F5112" t="str">
            <v>5100.09</v>
          </cell>
          <cell r="G5112" t="str">
            <v>Benefits Unemployment Insurance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  <cell r="L5112">
            <v>0</v>
          </cell>
          <cell r="M5112">
            <v>0</v>
          </cell>
          <cell r="N5112">
            <v>0</v>
          </cell>
        </row>
        <row r="5113">
          <cell r="A5113" t="str">
            <v>340.45.40.000-5100.11</v>
          </cell>
          <cell r="B5113" t="str">
            <v>340</v>
          </cell>
          <cell r="C5113" t="str">
            <v>45</v>
          </cell>
          <cell r="D5113" t="str">
            <v>40</v>
          </cell>
          <cell r="E5113" t="str">
            <v>000</v>
          </cell>
          <cell r="F5113" t="str">
            <v>5100.11</v>
          </cell>
          <cell r="G5113" t="str">
            <v>Benefits Medicare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  <cell r="L5113">
            <v>0</v>
          </cell>
          <cell r="M5113">
            <v>0</v>
          </cell>
          <cell r="N5113">
            <v>0</v>
          </cell>
        </row>
        <row r="5114">
          <cell r="A5114" t="str">
            <v>340.45.40.000-5100.15</v>
          </cell>
          <cell r="B5114" t="str">
            <v>340</v>
          </cell>
          <cell r="C5114" t="str">
            <v>45</v>
          </cell>
          <cell r="D5114" t="str">
            <v>40</v>
          </cell>
          <cell r="E5114" t="str">
            <v>000</v>
          </cell>
          <cell r="F5114" t="str">
            <v>5100.15</v>
          </cell>
          <cell r="G5114" t="str">
            <v>Benefits Cell Phone Allowance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  <cell r="L5114">
            <v>0</v>
          </cell>
          <cell r="M5114">
            <v>0</v>
          </cell>
          <cell r="N5114">
            <v>0</v>
          </cell>
        </row>
        <row r="5115">
          <cell r="A5115" t="str">
            <v>340.45.40.000-5100.17</v>
          </cell>
          <cell r="B5115" t="str">
            <v>340</v>
          </cell>
          <cell r="C5115" t="str">
            <v>45</v>
          </cell>
          <cell r="D5115" t="str">
            <v>40</v>
          </cell>
          <cell r="E5115" t="str">
            <v>000</v>
          </cell>
          <cell r="F5115" t="str">
            <v>5100.17</v>
          </cell>
          <cell r="G5115" t="str">
            <v>Benefits Other Post Employment Benefits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  <cell r="L5115">
            <v>0</v>
          </cell>
          <cell r="M5115">
            <v>0</v>
          </cell>
          <cell r="N5115">
            <v>0</v>
          </cell>
        </row>
        <row r="5116">
          <cell r="A5116" t="str">
            <v>340.45.40.000-6000.01</v>
          </cell>
          <cell r="B5116" t="str">
            <v>340</v>
          </cell>
          <cell r="C5116" t="str">
            <v>45</v>
          </cell>
          <cell r="D5116" t="str">
            <v>40</v>
          </cell>
          <cell r="E5116" t="str">
            <v>000</v>
          </cell>
          <cell r="F5116" t="str">
            <v>6000.01</v>
          </cell>
          <cell r="G5116" t="str">
            <v>Professional Services General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  <cell r="L5116">
            <v>0</v>
          </cell>
          <cell r="M5116">
            <v>0</v>
          </cell>
          <cell r="N5116">
            <v>0</v>
          </cell>
        </row>
        <row r="5117">
          <cell r="A5117" t="str">
            <v>340.45.40.000-6000.10</v>
          </cell>
          <cell r="B5117" t="str">
            <v>340</v>
          </cell>
          <cell r="C5117" t="str">
            <v>45</v>
          </cell>
          <cell r="D5117" t="str">
            <v>40</v>
          </cell>
          <cell r="E5117" t="str">
            <v>000</v>
          </cell>
          <cell r="F5117" t="str">
            <v>6000.10</v>
          </cell>
          <cell r="G5117" t="str">
            <v>Professional Services Consultant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  <cell r="L5117">
            <v>0</v>
          </cell>
          <cell r="M5117">
            <v>0</v>
          </cell>
          <cell r="N5117">
            <v>0</v>
          </cell>
        </row>
        <row r="5118">
          <cell r="A5118" t="str">
            <v>340.45.40.000-6000.12</v>
          </cell>
          <cell r="B5118" t="str">
            <v>340</v>
          </cell>
          <cell r="C5118" t="str">
            <v>45</v>
          </cell>
          <cell r="D5118" t="str">
            <v>40</v>
          </cell>
          <cell r="E5118" t="str">
            <v>000</v>
          </cell>
          <cell r="F5118" t="str">
            <v>6000.12</v>
          </cell>
          <cell r="G5118" t="str">
            <v>Professional Services Contract Services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  <cell r="L5118">
            <v>0</v>
          </cell>
          <cell r="M5118">
            <v>0</v>
          </cell>
          <cell r="N5118">
            <v>0</v>
          </cell>
        </row>
        <row r="5119">
          <cell r="A5119" t="str">
            <v>340.45.40.000-6000.13</v>
          </cell>
          <cell r="B5119" t="str">
            <v>340</v>
          </cell>
          <cell r="C5119" t="str">
            <v>45</v>
          </cell>
          <cell r="D5119" t="str">
            <v>40</v>
          </cell>
          <cell r="E5119" t="str">
            <v>000</v>
          </cell>
          <cell r="F5119" t="str">
            <v>6000.13</v>
          </cell>
          <cell r="G5119" t="str">
            <v>Professional Services Compliance Monitoring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  <cell r="L5119">
            <v>0</v>
          </cell>
          <cell r="M5119">
            <v>0</v>
          </cell>
          <cell r="N5119">
            <v>0</v>
          </cell>
        </row>
        <row r="5120">
          <cell r="A5120" t="str">
            <v>340.45.40.000-6000.14</v>
          </cell>
          <cell r="B5120" t="str">
            <v>340</v>
          </cell>
          <cell r="C5120" t="str">
            <v>45</v>
          </cell>
          <cell r="D5120" t="str">
            <v>40</v>
          </cell>
          <cell r="E5120" t="str">
            <v>000</v>
          </cell>
          <cell r="F5120" t="str">
            <v>6000.14</v>
          </cell>
          <cell r="G5120" t="str">
            <v>Professional Services IW Pre Analysis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  <cell r="L5120">
            <v>0</v>
          </cell>
          <cell r="M5120">
            <v>0</v>
          </cell>
          <cell r="N5120">
            <v>0</v>
          </cell>
        </row>
        <row r="5121">
          <cell r="A5121" t="str">
            <v>340.45.40.000-6000.18</v>
          </cell>
          <cell r="B5121" t="str">
            <v>340</v>
          </cell>
          <cell r="C5121" t="str">
            <v>45</v>
          </cell>
          <cell r="D5121" t="str">
            <v>40</v>
          </cell>
          <cell r="E5121" t="str">
            <v>000</v>
          </cell>
          <cell r="F5121" t="str">
            <v>6000.18</v>
          </cell>
          <cell r="G5121" t="str">
            <v>Professional Services Legal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  <cell r="L5121">
            <v>0</v>
          </cell>
          <cell r="M5121">
            <v>0</v>
          </cell>
          <cell r="N5121">
            <v>0</v>
          </cell>
        </row>
        <row r="5122">
          <cell r="A5122" t="str">
            <v>340.45.40.000-6100.01</v>
          </cell>
          <cell r="B5122" t="str">
            <v>340</v>
          </cell>
          <cell r="C5122" t="str">
            <v>45</v>
          </cell>
          <cell r="D5122" t="str">
            <v>40</v>
          </cell>
          <cell r="E5122" t="str">
            <v>000</v>
          </cell>
          <cell r="F5122" t="str">
            <v>6100.01</v>
          </cell>
          <cell r="G5122" t="str">
            <v>Utilities Electric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  <cell r="L5122">
            <v>0</v>
          </cell>
          <cell r="M5122">
            <v>0</v>
          </cell>
          <cell r="N5122">
            <v>0</v>
          </cell>
        </row>
        <row r="5123">
          <cell r="A5123" t="str">
            <v>340.45.40.000-6100.02</v>
          </cell>
          <cell r="B5123" t="str">
            <v>340</v>
          </cell>
          <cell r="C5123" t="str">
            <v>45</v>
          </cell>
          <cell r="D5123" t="str">
            <v>40</v>
          </cell>
          <cell r="E5123" t="str">
            <v>000</v>
          </cell>
          <cell r="F5123" t="str">
            <v>6100.02</v>
          </cell>
          <cell r="G5123" t="str">
            <v>Utilities Telephone</v>
          </cell>
          <cell r="H5123">
            <v>0</v>
          </cell>
          <cell r="I5123">
            <v>0</v>
          </cell>
          <cell r="J5123">
            <v>0</v>
          </cell>
          <cell r="K5123">
            <v>0</v>
          </cell>
          <cell r="L5123">
            <v>0</v>
          </cell>
          <cell r="M5123">
            <v>0</v>
          </cell>
          <cell r="N5123">
            <v>0</v>
          </cell>
        </row>
        <row r="5124">
          <cell r="A5124" t="str">
            <v>340.45.40.000-6100.03</v>
          </cell>
          <cell r="B5124" t="str">
            <v>340</v>
          </cell>
          <cell r="C5124" t="str">
            <v>45</v>
          </cell>
          <cell r="D5124" t="str">
            <v>40</v>
          </cell>
          <cell r="E5124" t="str">
            <v>000</v>
          </cell>
          <cell r="F5124" t="str">
            <v>6100.03</v>
          </cell>
          <cell r="G5124" t="str">
            <v>Utilities Data Transmission / ISP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  <cell r="L5124">
            <v>0</v>
          </cell>
          <cell r="M5124">
            <v>0</v>
          </cell>
          <cell r="N5124">
            <v>0</v>
          </cell>
        </row>
        <row r="5125">
          <cell r="A5125" t="str">
            <v>340.45.40.000-6200.01</v>
          </cell>
          <cell r="B5125" t="str">
            <v>340</v>
          </cell>
          <cell r="C5125" t="str">
            <v>45</v>
          </cell>
          <cell r="D5125" t="str">
            <v>40</v>
          </cell>
          <cell r="E5125" t="str">
            <v>000</v>
          </cell>
          <cell r="F5125" t="str">
            <v>6200.01</v>
          </cell>
          <cell r="G5125" t="str">
            <v>Supplies Office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  <cell r="L5125">
            <v>0</v>
          </cell>
          <cell r="M5125">
            <v>0</v>
          </cell>
          <cell r="N5125">
            <v>0</v>
          </cell>
        </row>
        <row r="5126">
          <cell r="A5126" t="str">
            <v>340.45.40.000-6200.02</v>
          </cell>
          <cell r="B5126" t="str">
            <v>340</v>
          </cell>
          <cell r="C5126" t="str">
            <v>45</v>
          </cell>
          <cell r="D5126" t="str">
            <v>40</v>
          </cell>
          <cell r="E5126" t="str">
            <v>000</v>
          </cell>
          <cell r="F5126" t="str">
            <v>6200.02</v>
          </cell>
          <cell r="G5126" t="str">
            <v>Supplies Special Department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  <cell r="L5126">
            <v>0</v>
          </cell>
          <cell r="M5126">
            <v>0</v>
          </cell>
          <cell r="N5126">
            <v>0</v>
          </cell>
        </row>
        <row r="5127">
          <cell r="A5127" t="str">
            <v>340.45.40.000-6200.03</v>
          </cell>
          <cell r="B5127" t="str">
            <v>340</v>
          </cell>
          <cell r="C5127" t="str">
            <v>45</v>
          </cell>
          <cell r="D5127" t="str">
            <v>40</v>
          </cell>
          <cell r="E5127" t="str">
            <v>000</v>
          </cell>
          <cell r="F5127" t="str">
            <v>6200.03</v>
          </cell>
          <cell r="G5127" t="str">
            <v>Supplies Copier Maintenance &amp; Supplies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  <cell r="L5127">
            <v>0</v>
          </cell>
          <cell r="M5127">
            <v>0</v>
          </cell>
          <cell r="N5127">
            <v>0</v>
          </cell>
        </row>
        <row r="5128">
          <cell r="A5128" t="str">
            <v>340.45.40.000-6200.04</v>
          </cell>
          <cell r="B5128" t="str">
            <v>340</v>
          </cell>
          <cell r="C5128" t="str">
            <v>45</v>
          </cell>
          <cell r="D5128" t="str">
            <v>40</v>
          </cell>
          <cell r="E5128" t="str">
            <v>000</v>
          </cell>
          <cell r="F5128" t="str">
            <v>6200.04</v>
          </cell>
          <cell r="G5128" t="str">
            <v>Supplies Postage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  <cell r="L5128">
            <v>0</v>
          </cell>
          <cell r="M5128">
            <v>0</v>
          </cell>
          <cell r="N5128">
            <v>0</v>
          </cell>
        </row>
        <row r="5129">
          <cell r="A5129" t="str">
            <v>340.45.40.000-6200.05</v>
          </cell>
          <cell r="B5129" t="str">
            <v>340</v>
          </cell>
          <cell r="C5129" t="str">
            <v>45</v>
          </cell>
          <cell r="D5129" t="str">
            <v>40</v>
          </cell>
          <cell r="E5129" t="str">
            <v>000</v>
          </cell>
          <cell r="F5129" t="str">
            <v>6200.05</v>
          </cell>
          <cell r="G5129" t="str">
            <v>Supplies Gasoline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  <cell r="L5129">
            <v>0</v>
          </cell>
          <cell r="M5129">
            <v>0</v>
          </cell>
          <cell r="N5129">
            <v>0</v>
          </cell>
        </row>
        <row r="5130">
          <cell r="A5130" t="str">
            <v>340.45.40.000-6200.09</v>
          </cell>
          <cell r="B5130" t="str">
            <v>340</v>
          </cell>
          <cell r="C5130" t="str">
            <v>45</v>
          </cell>
          <cell r="D5130" t="str">
            <v>40</v>
          </cell>
          <cell r="E5130" t="str">
            <v>000</v>
          </cell>
          <cell r="F5130" t="str">
            <v>6200.09</v>
          </cell>
          <cell r="G5130" t="str">
            <v>Supplies Data Processing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  <cell r="L5130">
            <v>0</v>
          </cell>
          <cell r="M5130">
            <v>0</v>
          </cell>
          <cell r="N5130">
            <v>0</v>
          </cell>
        </row>
        <row r="5131">
          <cell r="A5131" t="str">
            <v>340.45.40.000-6300.01</v>
          </cell>
          <cell r="B5131" t="str">
            <v>340</v>
          </cell>
          <cell r="C5131" t="str">
            <v>45</v>
          </cell>
          <cell r="D5131" t="str">
            <v>40</v>
          </cell>
          <cell r="E5131" t="str">
            <v>000</v>
          </cell>
          <cell r="F5131" t="str">
            <v>6300.01</v>
          </cell>
          <cell r="G5131" t="str">
            <v>Dues &amp; Subscriptions Memberships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  <cell r="L5131">
            <v>0</v>
          </cell>
          <cell r="M5131">
            <v>0</v>
          </cell>
          <cell r="N5131">
            <v>0</v>
          </cell>
        </row>
        <row r="5132">
          <cell r="A5132" t="str">
            <v>340.45.40.000-6300.02</v>
          </cell>
          <cell r="B5132" t="str">
            <v>340</v>
          </cell>
          <cell r="C5132" t="str">
            <v>45</v>
          </cell>
          <cell r="D5132" t="str">
            <v>40</v>
          </cell>
          <cell r="E5132" t="str">
            <v>000</v>
          </cell>
          <cell r="F5132" t="str">
            <v>6300.02</v>
          </cell>
          <cell r="G5132" t="str">
            <v>Dues &amp; Subscriptions Publications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  <cell r="L5132">
            <v>0</v>
          </cell>
          <cell r="M5132">
            <v>0</v>
          </cell>
          <cell r="N5132">
            <v>0</v>
          </cell>
        </row>
        <row r="5133">
          <cell r="A5133" t="str">
            <v>340.45.40.000-6300.03</v>
          </cell>
          <cell r="B5133" t="str">
            <v>340</v>
          </cell>
          <cell r="C5133" t="str">
            <v>45</v>
          </cell>
          <cell r="D5133" t="str">
            <v>40</v>
          </cell>
          <cell r="E5133" t="str">
            <v>000</v>
          </cell>
          <cell r="F5133" t="str">
            <v>6300.03</v>
          </cell>
          <cell r="G5133" t="str">
            <v>Dues &amp; Subscriptions Certifications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  <cell r="L5133">
            <v>0</v>
          </cell>
          <cell r="M5133">
            <v>0</v>
          </cell>
          <cell r="N5133">
            <v>0</v>
          </cell>
        </row>
        <row r="5134">
          <cell r="A5134" t="str">
            <v>340.45.40.000-6350.01</v>
          </cell>
          <cell r="B5134" t="str">
            <v>340</v>
          </cell>
          <cell r="C5134" t="str">
            <v>45</v>
          </cell>
          <cell r="D5134" t="str">
            <v>40</v>
          </cell>
          <cell r="E5134" t="str">
            <v>000</v>
          </cell>
          <cell r="F5134" t="str">
            <v>6350.01</v>
          </cell>
          <cell r="G5134" t="str">
            <v>Maintenance Agreements &amp; Licenses License/Software Maintenance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  <cell r="L5134">
            <v>0</v>
          </cell>
          <cell r="M5134">
            <v>0</v>
          </cell>
          <cell r="N5134">
            <v>0</v>
          </cell>
        </row>
        <row r="5135">
          <cell r="A5135" t="str">
            <v>340.45.40.000-6350.02</v>
          </cell>
          <cell r="B5135" t="str">
            <v>340</v>
          </cell>
          <cell r="C5135" t="str">
            <v>45</v>
          </cell>
          <cell r="D5135" t="str">
            <v>40</v>
          </cell>
          <cell r="E5135" t="str">
            <v>000</v>
          </cell>
          <cell r="F5135" t="str">
            <v>6350.02</v>
          </cell>
          <cell r="G5135" t="str">
            <v>Maintenance Agreements &amp; Licenses Hardware Maintenance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  <cell r="L5135">
            <v>0</v>
          </cell>
          <cell r="M5135">
            <v>0</v>
          </cell>
          <cell r="N5135">
            <v>0</v>
          </cell>
        </row>
        <row r="5136">
          <cell r="A5136" t="str">
            <v>340.45.40.000-6350.03</v>
          </cell>
          <cell r="B5136" t="str">
            <v>340</v>
          </cell>
          <cell r="C5136" t="str">
            <v>45</v>
          </cell>
          <cell r="D5136" t="str">
            <v>40</v>
          </cell>
          <cell r="E5136" t="str">
            <v>000</v>
          </cell>
          <cell r="F5136" t="str">
            <v>6350.03</v>
          </cell>
          <cell r="G5136" t="str">
            <v>Maintenance Agreements &amp; Licenses Maintenance Agreements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  <cell r="L5136">
            <v>0</v>
          </cell>
          <cell r="M5136">
            <v>0</v>
          </cell>
          <cell r="N5136">
            <v>0</v>
          </cell>
        </row>
        <row r="5137">
          <cell r="A5137" t="str">
            <v>340.45.40.000-6350.04</v>
          </cell>
          <cell r="B5137" t="str">
            <v>340</v>
          </cell>
          <cell r="C5137" t="str">
            <v>45</v>
          </cell>
          <cell r="D5137" t="str">
            <v>40</v>
          </cell>
          <cell r="E5137" t="str">
            <v>000</v>
          </cell>
          <cell r="F5137" t="str">
            <v>6350.04</v>
          </cell>
          <cell r="G5137" t="str">
            <v>Maintenance Agreements &amp; Licenses SCADA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  <cell r="L5137">
            <v>0</v>
          </cell>
          <cell r="M5137">
            <v>0</v>
          </cell>
          <cell r="N5137">
            <v>0</v>
          </cell>
        </row>
        <row r="5138">
          <cell r="A5138" t="str">
            <v>340.45.40.000-6350.05</v>
          </cell>
          <cell r="B5138" t="str">
            <v>340</v>
          </cell>
          <cell r="C5138" t="str">
            <v>45</v>
          </cell>
          <cell r="D5138" t="str">
            <v>40</v>
          </cell>
          <cell r="E5138" t="str">
            <v>000</v>
          </cell>
          <cell r="F5138" t="str">
            <v>6350.05</v>
          </cell>
          <cell r="G5138" t="str">
            <v>Maintenance Agreements &amp; Licenses Traffic Control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  <cell r="L5138">
            <v>0</v>
          </cell>
          <cell r="M5138">
            <v>0</v>
          </cell>
          <cell r="N5138">
            <v>0</v>
          </cell>
        </row>
        <row r="5139">
          <cell r="A5139" t="str">
            <v>340.45.40.000-6350.06</v>
          </cell>
          <cell r="B5139" t="str">
            <v>340</v>
          </cell>
          <cell r="C5139" t="str">
            <v>45</v>
          </cell>
          <cell r="D5139" t="str">
            <v>40</v>
          </cell>
          <cell r="E5139" t="str">
            <v>000</v>
          </cell>
          <cell r="F5139" t="str">
            <v>6350.06</v>
          </cell>
          <cell r="G5139" t="str">
            <v>Maintenance Agreements &amp; Licenses Streetlights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  <cell r="L5139">
            <v>0</v>
          </cell>
          <cell r="M5139">
            <v>0</v>
          </cell>
          <cell r="N5139">
            <v>0</v>
          </cell>
        </row>
        <row r="5140">
          <cell r="A5140" t="str">
            <v>340.45.40.000-6400.01</v>
          </cell>
          <cell r="B5140" t="str">
            <v>340</v>
          </cell>
          <cell r="C5140" t="str">
            <v>45</v>
          </cell>
          <cell r="D5140" t="str">
            <v>40</v>
          </cell>
          <cell r="E5140" t="str">
            <v>000</v>
          </cell>
          <cell r="F5140" t="str">
            <v>6400.01</v>
          </cell>
          <cell r="G5140" t="str">
            <v>Repairs &amp; Maintenance Building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  <cell r="L5140">
            <v>0</v>
          </cell>
          <cell r="M5140">
            <v>0</v>
          </cell>
          <cell r="N5140">
            <v>0</v>
          </cell>
        </row>
        <row r="5141">
          <cell r="A5141" t="str">
            <v>340.45.40.000-6400.02</v>
          </cell>
          <cell r="B5141" t="str">
            <v>340</v>
          </cell>
          <cell r="C5141" t="str">
            <v>45</v>
          </cell>
          <cell r="D5141" t="str">
            <v>40</v>
          </cell>
          <cell r="E5141" t="str">
            <v>000</v>
          </cell>
          <cell r="F5141" t="str">
            <v>6400.02</v>
          </cell>
          <cell r="G5141" t="str">
            <v>Repairs &amp; Maintenance Minor Equipment/Other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  <cell r="L5141">
            <v>0</v>
          </cell>
          <cell r="M5141">
            <v>0</v>
          </cell>
          <cell r="N5141">
            <v>0</v>
          </cell>
        </row>
        <row r="5142">
          <cell r="A5142" t="str">
            <v>340.45.40.000-6400.03</v>
          </cell>
          <cell r="B5142" t="str">
            <v>340</v>
          </cell>
          <cell r="C5142" t="str">
            <v>45</v>
          </cell>
          <cell r="D5142" t="str">
            <v>40</v>
          </cell>
          <cell r="E5142" t="str">
            <v>000</v>
          </cell>
          <cell r="F5142" t="str">
            <v>6400.03</v>
          </cell>
          <cell r="G5142" t="str">
            <v>Repairs &amp; Maintenance Major Repair &amp; Contingency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  <cell r="L5142">
            <v>0</v>
          </cell>
          <cell r="M5142">
            <v>0</v>
          </cell>
          <cell r="N5142">
            <v>0</v>
          </cell>
        </row>
        <row r="5143">
          <cell r="A5143" t="str">
            <v>340.45.40.000-6400.04</v>
          </cell>
          <cell r="B5143" t="str">
            <v>340</v>
          </cell>
          <cell r="C5143" t="str">
            <v>45</v>
          </cell>
          <cell r="D5143" t="str">
            <v>40</v>
          </cell>
          <cell r="E5143" t="str">
            <v>000</v>
          </cell>
          <cell r="F5143" t="str">
            <v>6400.04</v>
          </cell>
          <cell r="G5143" t="str">
            <v>Repairs &amp; Maintenance Equipment Rental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  <cell r="L5143">
            <v>0</v>
          </cell>
          <cell r="M5143">
            <v>0</v>
          </cell>
          <cell r="N5143">
            <v>0</v>
          </cell>
        </row>
        <row r="5144">
          <cell r="A5144" t="str">
            <v>340.45.40.000-6400.05</v>
          </cell>
          <cell r="B5144" t="str">
            <v>340</v>
          </cell>
          <cell r="C5144" t="str">
            <v>45</v>
          </cell>
          <cell r="D5144" t="str">
            <v>40</v>
          </cell>
          <cell r="E5144" t="str">
            <v>000</v>
          </cell>
          <cell r="F5144" t="str">
            <v>6400.05</v>
          </cell>
          <cell r="G5144" t="str">
            <v>Repairs &amp; Maintenance Vehicle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  <cell r="L5144">
            <v>0</v>
          </cell>
          <cell r="M5144">
            <v>0</v>
          </cell>
          <cell r="N5144">
            <v>0</v>
          </cell>
        </row>
        <row r="5145">
          <cell r="A5145" t="str">
            <v>340.45.40.000-6600.01</v>
          </cell>
          <cell r="B5145" t="str">
            <v>340</v>
          </cell>
          <cell r="C5145" t="str">
            <v>45</v>
          </cell>
          <cell r="D5145" t="str">
            <v>40</v>
          </cell>
          <cell r="E5145" t="str">
            <v>000</v>
          </cell>
          <cell r="F5145" t="str">
            <v>6600.01</v>
          </cell>
          <cell r="G5145" t="str">
            <v>Administrative Expenses Meetings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  <cell r="L5145">
            <v>0</v>
          </cell>
          <cell r="M5145">
            <v>0</v>
          </cell>
          <cell r="N5145">
            <v>0</v>
          </cell>
        </row>
        <row r="5146">
          <cell r="A5146" t="str">
            <v>340.45.40.000-6600.03</v>
          </cell>
          <cell r="B5146" t="str">
            <v>340</v>
          </cell>
          <cell r="C5146" t="str">
            <v>45</v>
          </cell>
          <cell r="D5146" t="str">
            <v>40</v>
          </cell>
          <cell r="E5146" t="str">
            <v>000</v>
          </cell>
          <cell r="F5146" t="str">
            <v>6600.03</v>
          </cell>
          <cell r="G5146" t="str">
            <v>Administrative Expenses Mileage Reimbursement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  <cell r="L5146">
            <v>0</v>
          </cell>
          <cell r="M5146">
            <v>0</v>
          </cell>
          <cell r="N5146">
            <v>0</v>
          </cell>
        </row>
        <row r="5147">
          <cell r="A5147" t="str">
            <v>340.45.40.000-6600.04</v>
          </cell>
          <cell r="B5147" t="str">
            <v>340</v>
          </cell>
          <cell r="C5147" t="str">
            <v>45</v>
          </cell>
          <cell r="D5147" t="str">
            <v>40</v>
          </cell>
          <cell r="E5147" t="str">
            <v>000</v>
          </cell>
          <cell r="F5147" t="str">
            <v>6600.04</v>
          </cell>
          <cell r="G5147" t="str">
            <v>Administrative Expenses Training/Conferences</v>
          </cell>
          <cell r="H5147">
            <v>0</v>
          </cell>
          <cell r="I5147">
            <v>0</v>
          </cell>
          <cell r="J5147">
            <v>0</v>
          </cell>
          <cell r="K5147">
            <v>0</v>
          </cell>
          <cell r="L5147">
            <v>0</v>
          </cell>
          <cell r="M5147">
            <v>0</v>
          </cell>
          <cell r="N5147">
            <v>0</v>
          </cell>
        </row>
        <row r="5148">
          <cell r="A5148" t="str">
            <v>340.45.40.000-6600.05</v>
          </cell>
          <cell r="B5148" t="str">
            <v>340</v>
          </cell>
          <cell r="C5148" t="str">
            <v>45</v>
          </cell>
          <cell r="D5148" t="str">
            <v>40</v>
          </cell>
          <cell r="E5148" t="str">
            <v>000</v>
          </cell>
          <cell r="F5148" t="str">
            <v>6600.05</v>
          </cell>
          <cell r="G5148" t="str">
            <v>Administrative Expenses Public/Legal Advertisement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  <cell r="L5148">
            <v>0</v>
          </cell>
          <cell r="M5148">
            <v>0</v>
          </cell>
          <cell r="N5148">
            <v>0</v>
          </cell>
        </row>
        <row r="5149">
          <cell r="A5149" t="str">
            <v>340.45.40.000-6600.06</v>
          </cell>
          <cell r="B5149" t="str">
            <v>340</v>
          </cell>
          <cell r="C5149" t="str">
            <v>45</v>
          </cell>
          <cell r="D5149" t="str">
            <v>40</v>
          </cell>
          <cell r="E5149" t="str">
            <v>000</v>
          </cell>
          <cell r="F5149" t="str">
            <v>6600.06</v>
          </cell>
          <cell r="G5149" t="str">
            <v>Administrative Expenses Property/Building Rental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  <cell r="L5149">
            <v>0</v>
          </cell>
          <cell r="M5149">
            <v>0</v>
          </cell>
          <cell r="N5149">
            <v>0</v>
          </cell>
        </row>
        <row r="5150">
          <cell r="A5150" t="str">
            <v>340.45.40.000-6600.07</v>
          </cell>
          <cell r="B5150" t="str">
            <v>340</v>
          </cell>
          <cell r="C5150" t="str">
            <v>45</v>
          </cell>
          <cell r="D5150" t="str">
            <v>40</v>
          </cell>
          <cell r="E5150" t="str">
            <v>000</v>
          </cell>
          <cell r="F5150" t="str">
            <v>6600.07</v>
          </cell>
          <cell r="G5150" t="str">
            <v>Administrative Expenses Employee Recruitment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  <cell r="L5150">
            <v>0</v>
          </cell>
          <cell r="M5150">
            <v>0</v>
          </cell>
          <cell r="N5150">
            <v>0</v>
          </cell>
        </row>
        <row r="5151">
          <cell r="A5151" t="str">
            <v>340.45.40.000-6600.08</v>
          </cell>
          <cell r="B5151" t="str">
            <v>340</v>
          </cell>
          <cell r="C5151" t="str">
            <v>45</v>
          </cell>
          <cell r="D5151" t="str">
            <v>40</v>
          </cell>
          <cell r="E5151" t="str">
            <v>000</v>
          </cell>
          <cell r="F5151" t="str">
            <v>6600.08</v>
          </cell>
          <cell r="G5151" t="str">
            <v>Administrative Expenses Employee Recognition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  <cell r="L5151">
            <v>0</v>
          </cell>
          <cell r="M5151">
            <v>0</v>
          </cell>
          <cell r="N5151">
            <v>0</v>
          </cell>
        </row>
        <row r="5152">
          <cell r="A5152" t="str">
            <v>340.45.40.000-6600.14</v>
          </cell>
          <cell r="B5152" t="str">
            <v>340</v>
          </cell>
          <cell r="C5152" t="str">
            <v>45</v>
          </cell>
          <cell r="D5152" t="str">
            <v>40</v>
          </cell>
          <cell r="E5152" t="str">
            <v>000</v>
          </cell>
          <cell r="F5152" t="str">
            <v>6600.14</v>
          </cell>
          <cell r="G5152" t="str">
            <v>Administrative Expenses Filing/Recording Fee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  <cell r="L5152">
            <v>0</v>
          </cell>
          <cell r="M5152">
            <v>0</v>
          </cell>
          <cell r="N5152">
            <v>0</v>
          </cell>
        </row>
        <row r="5153">
          <cell r="A5153" t="str">
            <v>340.45.40.000-6600.24</v>
          </cell>
          <cell r="B5153" t="str">
            <v>340</v>
          </cell>
          <cell r="C5153" t="str">
            <v>45</v>
          </cell>
          <cell r="D5153" t="str">
            <v>40</v>
          </cell>
          <cell r="E5153" t="str">
            <v>000</v>
          </cell>
          <cell r="F5153" t="str">
            <v>6600.24</v>
          </cell>
          <cell r="G5153" t="str">
            <v>Administrative Expenses Marketing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  <cell r="L5153">
            <v>0</v>
          </cell>
          <cell r="M5153">
            <v>0</v>
          </cell>
          <cell r="N5153">
            <v>0</v>
          </cell>
        </row>
        <row r="5154">
          <cell r="A5154" t="str">
            <v>340.45.40.000-6600.25</v>
          </cell>
          <cell r="B5154" t="str">
            <v>340</v>
          </cell>
          <cell r="C5154" t="str">
            <v>45</v>
          </cell>
          <cell r="D5154" t="str">
            <v>40</v>
          </cell>
          <cell r="E5154" t="str">
            <v>000</v>
          </cell>
          <cell r="F5154" t="str">
            <v>6600.25</v>
          </cell>
          <cell r="G5154" t="str">
            <v>Administrative Expenses Support Services-Indirect Labor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  <cell r="L5154">
            <v>0</v>
          </cell>
          <cell r="M5154">
            <v>0</v>
          </cell>
          <cell r="N5154">
            <v>0</v>
          </cell>
        </row>
        <row r="5155">
          <cell r="A5155" t="str">
            <v>340.45.40.000-6600.26</v>
          </cell>
          <cell r="B5155" t="str">
            <v>340</v>
          </cell>
          <cell r="C5155" t="str">
            <v>45</v>
          </cell>
          <cell r="D5155" t="str">
            <v>40</v>
          </cell>
          <cell r="E5155" t="str">
            <v>000</v>
          </cell>
          <cell r="F5155" t="str">
            <v>6600.26</v>
          </cell>
          <cell r="G5155" t="str">
            <v>Administrative Expenses Support Services-IT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  <cell r="L5155">
            <v>0</v>
          </cell>
          <cell r="M5155">
            <v>0</v>
          </cell>
          <cell r="N5155">
            <v>0</v>
          </cell>
        </row>
        <row r="5156">
          <cell r="A5156" t="str">
            <v>340.45.40.000-6600.27</v>
          </cell>
          <cell r="B5156" t="str">
            <v>340</v>
          </cell>
          <cell r="C5156" t="str">
            <v>45</v>
          </cell>
          <cell r="D5156" t="str">
            <v>40</v>
          </cell>
          <cell r="E5156" t="str">
            <v>000</v>
          </cell>
          <cell r="F5156" t="str">
            <v>6600.27</v>
          </cell>
          <cell r="G5156" t="str">
            <v>Administrative Expenses Support Services-Direct Labor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  <cell r="L5156">
            <v>0</v>
          </cell>
          <cell r="M5156">
            <v>0</v>
          </cell>
          <cell r="N5156">
            <v>0</v>
          </cell>
        </row>
        <row r="5157">
          <cell r="A5157" t="str">
            <v>340.45.40.000-6600.29</v>
          </cell>
          <cell r="B5157" t="str">
            <v>340</v>
          </cell>
          <cell r="C5157" t="str">
            <v>45</v>
          </cell>
          <cell r="D5157" t="str">
            <v>40</v>
          </cell>
          <cell r="E5157" t="str">
            <v>000</v>
          </cell>
          <cell r="F5157" t="str">
            <v>6600.29</v>
          </cell>
          <cell r="G5157" t="str">
            <v>Administrative Expenses Administration &amp; Planning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  <cell r="L5157">
            <v>0</v>
          </cell>
          <cell r="M5157">
            <v>0</v>
          </cell>
          <cell r="N5157">
            <v>0</v>
          </cell>
        </row>
        <row r="5158">
          <cell r="A5158" t="str">
            <v>340.45.40.000-6600.30</v>
          </cell>
          <cell r="B5158" t="str">
            <v>340</v>
          </cell>
          <cell r="C5158" t="str">
            <v>45</v>
          </cell>
          <cell r="D5158" t="str">
            <v>40</v>
          </cell>
          <cell r="E5158" t="str">
            <v>000</v>
          </cell>
          <cell r="F5158" t="str">
            <v>6600.30</v>
          </cell>
          <cell r="G5158" t="str">
            <v>Administrative Expenses Other Expenses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  <cell r="L5158">
            <v>0</v>
          </cell>
          <cell r="M5158">
            <v>0</v>
          </cell>
          <cell r="N5158">
            <v>0</v>
          </cell>
        </row>
        <row r="5159">
          <cell r="A5159" t="str">
            <v>340.45.40.000-7000.03</v>
          </cell>
          <cell r="B5159" t="str">
            <v>340</v>
          </cell>
          <cell r="C5159" t="str">
            <v>45</v>
          </cell>
          <cell r="D5159" t="str">
            <v>40</v>
          </cell>
          <cell r="E5159" t="str">
            <v>000</v>
          </cell>
          <cell r="F5159" t="str">
            <v>7000.03</v>
          </cell>
          <cell r="G5159" t="str">
            <v>Capital Outlay Operations Equip-Minor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  <cell r="L5159">
            <v>0</v>
          </cell>
          <cell r="M5159">
            <v>0</v>
          </cell>
          <cell r="N5159">
            <v>0</v>
          </cell>
        </row>
        <row r="5160">
          <cell r="A5160" t="str">
            <v>340.45.40.000-7000.04</v>
          </cell>
          <cell r="B5160" t="str">
            <v>340</v>
          </cell>
          <cell r="C5160" t="str">
            <v>45</v>
          </cell>
          <cell r="D5160" t="str">
            <v>40</v>
          </cell>
          <cell r="E5160" t="str">
            <v>000</v>
          </cell>
          <cell r="F5160" t="str">
            <v>7000.04</v>
          </cell>
          <cell r="G5160" t="str">
            <v>Capital Outlay Operations Equipment-Major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  <cell r="L5160">
            <v>0</v>
          </cell>
          <cell r="M5160">
            <v>0</v>
          </cell>
          <cell r="N5160">
            <v>0</v>
          </cell>
        </row>
        <row r="5161">
          <cell r="A5161" t="str">
            <v>340.45.40.000-7000.07</v>
          </cell>
          <cell r="B5161" t="str">
            <v>340</v>
          </cell>
          <cell r="C5161" t="str">
            <v>45</v>
          </cell>
          <cell r="D5161" t="str">
            <v>40</v>
          </cell>
          <cell r="E5161" t="str">
            <v>000</v>
          </cell>
          <cell r="F5161" t="str">
            <v>7000.07</v>
          </cell>
          <cell r="G5161" t="str">
            <v>Capital Outlay Computer Hardware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  <cell r="L5161">
            <v>0</v>
          </cell>
          <cell r="M5161">
            <v>0</v>
          </cell>
          <cell r="N5161">
            <v>0</v>
          </cell>
        </row>
        <row r="5162">
          <cell r="A5162" t="str">
            <v>340.45.40.000-7000.08</v>
          </cell>
          <cell r="B5162" t="str">
            <v>340</v>
          </cell>
          <cell r="C5162" t="str">
            <v>45</v>
          </cell>
          <cell r="D5162" t="str">
            <v>40</v>
          </cell>
          <cell r="E5162" t="str">
            <v>000</v>
          </cell>
          <cell r="F5162" t="str">
            <v>7000.08</v>
          </cell>
          <cell r="G5162" t="str">
            <v>Capital Outlay Computer Software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  <cell r="L5162">
            <v>0</v>
          </cell>
          <cell r="M5162">
            <v>0</v>
          </cell>
          <cell r="N5162">
            <v>0</v>
          </cell>
        </row>
        <row r="5163">
          <cell r="A5163" t="str">
            <v>340.45.40.000-7000.12</v>
          </cell>
          <cell r="B5163" t="str">
            <v>340</v>
          </cell>
          <cell r="C5163" t="str">
            <v>45</v>
          </cell>
          <cell r="D5163" t="str">
            <v>40</v>
          </cell>
          <cell r="E5163" t="str">
            <v>000</v>
          </cell>
          <cell r="F5163" t="str">
            <v>7000.12</v>
          </cell>
          <cell r="G5163" t="str">
            <v>Capital Outlay Furniture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  <cell r="L5163">
            <v>0</v>
          </cell>
          <cell r="M5163">
            <v>0</v>
          </cell>
          <cell r="N5163">
            <v>0</v>
          </cell>
        </row>
        <row r="5164">
          <cell r="A5164" t="str">
            <v>340.45.40.000-7000.99</v>
          </cell>
          <cell r="B5164" t="str">
            <v>340</v>
          </cell>
          <cell r="C5164" t="str">
            <v>45</v>
          </cell>
          <cell r="D5164" t="str">
            <v>40</v>
          </cell>
          <cell r="E5164" t="str">
            <v>000</v>
          </cell>
          <cell r="F5164" t="str">
            <v>7000.99</v>
          </cell>
          <cell r="G5164" t="str">
            <v>Capital Outlay General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  <cell r="L5164">
            <v>0</v>
          </cell>
          <cell r="M5164">
            <v>0</v>
          </cell>
          <cell r="N5164">
            <v>0</v>
          </cell>
        </row>
        <row r="5165">
          <cell r="A5165" t="str">
            <v>340.45.41.000-5000.01</v>
          </cell>
          <cell r="B5165" t="str">
            <v>340</v>
          </cell>
          <cell r="C5165" t="str">
            <v>45</v>
          </cell>
          <cell r="D5165" t="str">
            <v>41</v>
          </cell>
          <cell r="E5165" t="str">
            <v>000</v>
          </cell>
          <cell r="F5165" t="str">
            <v>5000.01</v>
          </cell>
          <cell r="G5165" t="str">
            <v>Salaries Regular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  <cell r="L5165">
            <v>0</v>
          </cell>
          <cell r="M5165">
            <v>0</v>
          </cell>
          <cell r="N5165">
            <v>0</v>
          </cell>
        </row>
        <row r="5166">
          <cell r="A5166" t="str">
            <v>340.45.41.000-5000.02</v>
          </cell>
          <cell r="B5166" t="str">
            <v>340</v>
          </cell>
          <cell r="C5166" t="str">
            <v>45</v>
          </cell>
          <cell r="D5166" t="str">
            <v>41</v>
          </cell>
          <cell r="E5166" t="str">
            <v>000</v>
          </cell>
          <cell r="F5166" t="str">
            <v>5000.02</v>
          </cell>
          <cell r="G5166" t="str">
            <v>Salaries Part Time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  <cell r="L5166">
            <v>0</v>
          </cell>
          <cell r="M5166">
            <v>0</v>
          </cell>
          <cell r="N5166">
            <v>0</v>
          </cell>
        </row>
        <row r="5167">
          <cell r="A5167" t="str">
            <v>340.45.41.000-5000.03</v>
          </cell>
          <cell r="B5167" t="str">
            <v>340</v>
          </cell>
          <cell r="C5167" t="str">
            <v>45</v>
          </cell>
          <cell r="D5167" t="str">
            <v>41</v>
          </cell>
          <cell r="E5167" t="str">
            <v>000</v>
          </cell>
          <cell r="F5167" t="str">
            <v>5000.03</v>
          </cell>
          <cell r="G5167" t="str">
            <v>Salaries Overtime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  <cell r="L5167">
            <v>0</v>
          </cell>
          <cell r="M5167">
            <v>0</v>
          </cell>
          <cell r="N5167">
            <v>0</v>
          </cell>
        </row>
        <row r="5168">
          <cell r="A5168" t="str">
            <v>340.45.41.000-5000.04</v>
          </cell>
          <cell r="B5168" t="str">
            <v>340</v>
          </cell>
          <cell r="C5168" t="str">
            <v>45</v>
          </cell>
          <cell r="D5168" t="str">
            <v>41</v>
          </cell>
          <cell r="E5168" t="str">
            <v>000</v>
          </cell>
          <cell r="F5168" t="str">
            <v>5000.04</v>
          </cell>
          <cell r="G5168" t="str">
            <v>Salaries Holiday Pay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  <cell r="L5168">
            <v>0</v>
          </cell>
          <cell r="M5168">
            <v>0</v>
          </cell>
          <cell r="N5168">
            <v>0</v>
          </cell>
        </row>
        <row r="5169">
          <cell r="A5169" t="str">
            <v>340.45.41.000-5000.06</v>
          </cell>
          <cell r="B5169" t="str">
            <v>340</v>
          </cell>
          <cell r="C5169" t="str">
            <v>45</v>
          </cell>
          <cell r="D5169" t="str">
            <v>41</v>
          </cell>
          <cell r="E5169" t="str">
            <v>000</v>
          </cell>
          <cell r="F5169" t="str">
            <v>5000.06</v>
          </cell>
          <cell r="G5169" t="str">
            <v>Salaries Out of Class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  <cell r="L5169">
            <v>0</v>
          </cell>
          <cell r="M5169">
            <v>0</v>
          </cell>
          <cell r="N5169">
            <v>0</v>
          </cell>
        </row>
        <row r="5170">
          <cell r="A5170" t="str">
            <v>340.45.41.000-5000.07</v>
          </cell>
          <cell r="B5170" t="str">
            <v>340</v>
          </cell>
          <cell r="C5170" t="str">
            <v>45</v>
          </cell>
          <cell r="D5170" t="str">
            <v>41</v>
          </cell>
          <cell r="E5170" t="str">
            <v>000</v>
          </cell>
          <cell r="F5170" t="str">
            <v>5000.07</v>
          </cell>
          <cell r="G5170" t="str">
            <v>Salaries Admin Leave Pay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  <cell r="L5170">
            <v>0</v>
          </cell>
          <cell r="M5170">
            <v>0</v>
          </cell>
          <cell r="N5170">
            <v>0</v>
          </cell>
        </row>
        <row r="5171">
          <cell r="A5171" t="str">
            <v>340.45.41.000-5000.08</v>
          </cell>
          <cell r="B5171" t="str">
            <v>340</v>
          </cell>
          <cell r="C5171" t="str">
            <v>45</v>
          </cell>
          <cell r="D5171" t="str">
            <v>41</v>
          </cell>
          <cell r="E5171" t="str">
            <v>000</v>
          </cell>
          <cell r="F5171" t="str">
            <v>5000.08</v>
          </cell>
          <cell r="G5171" t="str">
            <v>Salaries Longevity Pay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  <cell r="L5171">
            <v>0</v>
          </cell>
          <cell r="M5171">
            <v>0</v>
          </cell>
          <cell r="N5171">
            <v>0</v>
          </cell>
        </row>
        <row r="5172">
          <cell r="A5172" t="str">
            <v>340.45.41.000-5000.11</v>
          </cell>
          <cell r="B5172" t="str">
            <v>340</v>
          </cell>
          <cell r="C5172" t="str">
            <v>45</v>
          </cell>
          <cell r="D5172" t="str">
            <v>41</v>
          </cell>
          <cell r="E5172" t="str">
            <v>000</v>
          </cell>
          <cell r="F5172" t="str">
            <v>5000.11</v>
          </cell>
          <cell r="G5172" t="str">
            <v>Salaries Worker's Comp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  <cell r="L5172">
            <v>0</v>
          </cell>
          <cell r="M5172">
            <v>0</v>
          </cell>
          <cell r="N5172">
            <v>0</v>
          </cell>
        </row>
        <row r="5173">
          <cell r="A5173" t="str">
            <v>340.45.41.000-5000.99</v>
          </cell>
          <cell r="B5173" t="str">
            <v>340</v>
          </cell>
          <cell r="C5173" t="str">
            <v>45</v>
          </cell>
          <cell r="D5173" t="str">
            <v>41</v>
          </cell>
          <cell r="E5173" t="str">
            <v>000</v>
          </cell>
          <cell r="F5173" t="str">
            <v>5000.99</v>
          </cell>
          <cell r="G5173" t="str">
            <v>Salaries New Personnel Requests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  <cell r="L5173">
            <v>0</v>
          </cell>
          <cell r="M5173">
            <v>0</v>
          </cell>
          <cell r="N5173">
            <v>0</v>
          </cell>
        </row>
        <row r="5174">
          <cell r="A5174" t="str">
            <v>340.45.41.000-5100.00</v>
          </cell>
          <cell r="B5174" t="str">
            <v>340</v>
          </cell>
          <cell r="C5174" t="str">
            <v>45</v>
          </cell>
          <cell r="D5174" t="str">
            <v>41</v>
          </cell>
          <cell r="E5174" t="str">
            <v>000</v>
          </cell>
          <cell r="F5174" t="str">
            <v>5100.00</v>
          </cell>
          <cell r="G5174" t="str">
            <v>Benefits PERS Pool Liability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  <cell r="L5174">
            <v>0</v>
          </cell>
          <cell r="M5174">
            <v>0</v>
          </cell>
          <cell r="N5174">
            <v>0</v>
          </cell>
        </row>
        <row r="5175">
          <cell r="A5175" t="str">
            <v>340.45.41.000-5100.01</v>
          </cell>
          <cell r="B5175" t="str">
            <v>340</v>
          </cell>
          <cell r="C5175" t="str">
            <v>45</v>
          </cell>
          <cell r="D5175" t="str">
            <v>41</v>
          </cell>
          <cell r="E5175" t="str">
            <v>000</v>
          </cell>
          <cell r="F5175" t="str">
            <v>5100.01</v>
          </cell>
          <cell r="G5175" t="str">
            <v>Benefits Retirement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  <cell r="L5175">
            <v>0</v>
          </cell>
          <cell r="M5175">
            <v>0</v>
          </cell>
          <cell r="N5175">
            <v>0</v>
          </cell>
        </row>
        <row r="5176">
          <cell r="A5176" t="str">
            <v>340.45.41.000-5100.02</v>
          </cell>
          <cell r="B5176" t="str">
            <v>340</v>
          </cell>
          <cell r="C5176" t="str">
            <v>45</v>
          </cell>
          <cell r="D5176" t="str">
            <v>41</v>
          </cell>
          <cell r="E5176" t="str">
            <v>000</v>
          </cell>
          <cell r="F5176" t="str">
            <v>5100.02</v>
          </cell>
          <cell r="G5176" t="str">
            <v>Benefits Health Insurance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  <cell r="L5176">
            <v>0</v>
          </cell>
          <cell r="M5176">
            <v>0</v>
          </cell>
          <cell r="N5176">
            <v>0</v>
          </cell>
        </row>
        <row r="5177">
          <cell r="A5177" t="str">
            <v>340.45.41.000-5100.03</v>
          </cell>
          <cell r="B5177" t="str">
            <v>340</v>
          </cell>
          <cell r="C5177" t="str">
            <v>45</v>
          </cell>
          <cell r="D5177" t="str">
            <v>41</v>
          </cell>
          <cell r="E5177" t="str">
            <v>000</v>
          </cell>
          <cell r="F5177" t="str">
            <v>5100.03</v>
          </cell>
          <cell r="G5177" t="str">
            <v>Benefits Dental Insurance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  <cell r="L5177">
            <v>0</v>
          </cell>
          <cell r="M5177">
            <v>0</v>
          </cell>
          <cell r="N5177">
            <v>0</v>
          </cell>
        </row>
        <row r="5178">
          <cell r="A5178" t="str">
            <v>340.45.41.000-5100.04</v>
          </cell>
          <cell r="B5178" t="str">
            <v>340</v>
          </cell>
          <cell r="C5178" t="str">
            <v>45</v>
          </cell>
          <cell r="D5178" t="str">
            <v>41</v>
          </cell>
          <cell r="E5178" t="str">
            <v>000</v>
          </cell>
          <cell r="F5178" t="str">
            <v>5100.04</v>
          </cell>
          <cell r="G5178" t="str">
            <v>Benefits Vision Insurance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  <cell r="L5178">
            <v>0</v>
          </cell>
          <cell r="M5178">
            <v>0</v>
          </cell>
          <cell r="N5178">
            <v>0</v>
          </cell>
        </row>
        <row r="5179">
          <cell r="A5179" t="str">
            <v>340.45.41.000-5100.05</v>
          </cell>
          <cell r="B5179" t="str">
            <v>340</v>
          </cell>
          <cell r="C5179" t="str">
            <v>45</v>
          </cell>
          <cell r="D5179" t="str">
            <v>41</v>
          </cell>
          <cell r="E5179" t="str">
            <v>000</v>
          </cell>
          <cell r="F5179" t="str">
            <v>5100.05</v>
          </cell>
          <cell r="G5179" t="str">
            <v>Benefits Life Insurance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  <cell r="L5179">
            <v>0</v>
          </cell>
          <cell r="M5179">
            <v>0</v>
          </cell>
          <cell r="N5179">
            <v>0</v>
          </cell>
        </row>
        <row r="5180">
          <cell r="A5180" t="str">
            <v>340.45.41.000-5100.06</v>
          </cell>
          <cell r="B5180" t="str">
            <v>340</v>
          </cell>
          <cell r="C5180" t="str">
            <v>45</v>
          </cell>
          <cell r="D5180" t="str">
            <v>41</v>
          </cell>
          <cell r="E5180" t="str">
            <v>000</v>
          </cell>
          <cell r="F5180" t="str">
            <v>5100.06</v>
          </cell>
          <cell r="G5180" t="str">
            <v>Benefits Worker's Comp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  <cell r="L5180">
            <v>0</v>
          </cell>
          <cell r="M5180">
            <v>0</v>
          </cell>
          <cell r="N5180">
            <v>0</v>
          </cell>
        </row>
        <row r="5181">
          <cell r="A5181" t="str">
            <v>340.45.41.000-5100.07</v>
          </cell>
          <cell r="B5181" t="str">
            <v>340</v>
          </cell>
          <cell r="C5181" t="str">
            <v>45</v>
          </cell>
          <cell r="D5181" t="str">
            <v>41</v>
          </cell>
          <cell r="E5181" t="str">
            <v>000</v>
          </cell>
          <cell r="F5181" t="str">
            <v>5100.07</v>
          </cell>
          <cell r="G5181" t="str">
            <v>Benefits Long Term Disability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  <cell r="L5181">
            <v>0</v>
          </cell>
          <cell r="M5181">
            <v>0</v>
          </cell>
          <cell r="N5181">
            <v>0</v>
          </cell>
        </row>
        <row r="5182">
          <cell r="A5182" t="str">
            <v>340.45.41.000-5100.08</v>
          </cell>
          <cell r="B5182" t="str">
            <v>340</v>
          </cell>
          <cell r="C5182" t="str">
            <v>45</v>
          </cell>
          <cell r="D5182" t="str">
            <v>41</v>
          </cell>
          <cell r="E5182" t="str">
            <v>000</v>
          </cell>
          <cell r="F5182" t="str">
            <v>5100.08</v>
          </cell>
          <cell r="G5182" t="str">
            <v>Benefits Deferred Compensation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  <cell r="L5182">
            <v>0</v>
          </cell>
          <cell r="M5182">
            <v>0</v>
          </cell>
          <cell r="N5182">
            <v>0</v>
          </cell>
        </row>
        <row r="5183">
          <cell r="A5183" t="str">
            <v>340.45.41.000-5100.09</v>
          </cell>
          <cell r="B5183" t="str">
            <v>340</v>
          </cell>
          <cell r="C5183" t="str">
            <v>45</v>
          </cell>
          <cell r="D5183" t="str">
            <v>41</v>
          </cell>
          <cell r="E5183" t="str">
            <v>000</v>
          </cell>
          <cell r="F5183" t="str">
            <v>5100.09</v>
          </cell>
          <cell r="G5183" t="str">
            <v>Benefits Unemployment Insurance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  <cell r="L5183">
            <v>0</v>
          </cell>
          <cell r="M5183">
            <v>0</v>
          </cell>
          <cell r="N5183">
            <v>0</v>
          </cell>
        </row>
        <row r="5184">
          <cell r="A5184" t="str">
            <v>340.45.41.000-5100.11</v>
          </cell>
          <cell r="B5184" t="str">
            <v>340</v>
          </cell>
          <cell r="C5184" t="str">
            <v>45</v>
          </cell>
          <cell r="D5184" t="str">
            <v>41</v>
          </cell>
          <cell r="E5184" t="str">
            <v>000</v>
          </cell>
          <cell r="F5184" t="str">
            <v>5100.11</v>
          </cell>
          <cell r="G5184" t="str">
            <v>Benefits Medicare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  <cell r="L5184">
            <v>0</v>
          </cell>
          <cell r="M5184">
            <v>0</v>
          </cell>
          <cell r="N5184">
            <v>0</v>
          </cell>
        </row>
        <row r="5185">
          <cell r="A5185" t="str">
            <v>340.45.41.000-5100.15</v>
          </cell>
          <cell r="B5185" t="str">
            <v>340</v>
          </cell>
          <cell r="C5185" t="str">
            <v>45</v>
          </cell>
          <cell r="D5185" t="str">
            <v>41</v>
          </cell>
          <cell r="E5185" t="str">
            <v>000</v>
          </cell>
          <cell r="F5185" t="str">
            <v>5100.15</v>
          </cell>
          <cell r="G5185" t="str">
            <v>Benefits Cell Phone Allowance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  <cell r="L5185">
            <v>0</v>
          </cell>
          <cell r="M5185">
            <v>0</v>
          </cell>
          <cell r="N5185">
            <v>0</v>
          </cell>
        </row>
        <row r="5186">
          <cell r="A5186" t="str">
            <v>340.45.41.000-5100.17</v>
          </cell>
          <cell r="B5186" t="str">
            <v>340</v>
          </cell>
          <cell r="C5186" t="str">
            <v>45</v>
          </cell>
          <cell r="D5186" t="str">
            <v>41</v>
          </cell>
          <cell r="E5186" t="str">
            <v>000</v>
          </cell>
          <cell r="F5186" t="str">
            <v>5100.17</v>
          </cell>
          <cell r="G5186" t="str">
            <v>Benefits Other Post Employment Benefits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  <cell r="L5186">
            <v>0</v>
          </cell>
          <cell r="M5186">
            <v>0</v>
          </cell>
          <cell r="N5186">
            <v>0</v>
          </cell>
        </row>
        <row r="5187">
          <cell r="A5187" t="str">
            <v>340.45.41.000-6000.01</v>
          </cell>
          <cell r="B5187" t="str">
            <v>340</v>
          </cell>
          <cell r="C5187" t="str">
            <v>45</v>
          </cell>
          <cell r="D5187" t="str">
            <v>41</v>
          </cell>
          <cell r="E5187" t="str">
            <v>000</v>
          </cell>
          <cell r="F5187" t="str">
            <v>6000.01</v>
          </cell>
          <cell r="G5187" t="str">
            <v>Professional Services General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  <cell r="L5187">
            <v>0</v>
          </cell>
          <cell r="M5187">
            <v>0</v>
          </cell>
          <cell r="N5187">
            <v>0</v>
          </cell>
        </row>
        <row r="5188">
          <cell r="A5188" t="str">
            <v>340.45.41.000-6000.10</v>
          </cell>
          <cell r="B5188" t="str">
            <v>340</v>
          </cell>
          <cell r="C5188" t="str">
            <v>45</v>
          </cell>
          <cell r="D5188" t="str">
            <v>41</v>
          </cell>
          <cell r="E5188" t="str">
            <v>000</v>
          </cell>
          <cell r="F5188" t="str">
            <v>6000.10</v>
          </cell>
          <cell r="G5188" t="str">
            <v>Professional Services Consultant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  <cell r="L5188">
            <v>0</v>
          </cell>
          <cell r="M5188">
            <v>0</v>
          </cell>
          <cell r="N5188">
            <v>0</v>
          </cell>
        </row>
        <row r="5189">
          <cell r="A5189" t="str">
            <v>340.45.41.000-6000.12</v>
          </cell>
          <cell r="B5189" t="str">
            <v>340</v>
          </cell>
          <cell r="C5189" t="str">
            <v>45</v>
          </cell>
          <cell r="D5189" t="str">
            <v>41</v>
          </cell>
          <cell r="E5189" t="str">
            <v>000</v>
          </cell>
          <cell r="F5189" t="str">
            <v>6000.12</v>
          </cell>
          <cell r="G5189" t="str">
            <v>Professional Services Contract Services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  <cell r="L5189">
            <v>0</v>
          </cell>
          <cell r="M5189">
            <v>0</v>
          </cell>
          <cell r="N5189">
            <v>0</v>
          </cell>
        </row>
        <row r="5190">
          <cell r="A5190" t="str">
            <v>340.45.41.000-6000.13</v>
          </cell>
          <cell r="B5190" t="str">
            <v>340</v>
          </cell>
          <cell r="C5190" t="str">
            <v>45</v>
          </cell>
          <cell r="D5190" t="str">
            <v>41</v>
          </cell>
          <cell r="E5190" t="str">
            <v>000</v>
          </cell>
          <cell r="F5190" t="str">
            <v>6000.13</v>
          </cell>
          <cell r="G5190" t="str">
            <v>Professional Services Compliance Monitoring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  <cell r="L5190">
            <v>0</v>
          </cell>
          <cell r="M5190">
            <v>0</v>
          </cell>
          <cell r="N5190">
            <v>0</v>
          </cell>
        </row>
        <row r="5191">
          <cell r="A5191" t="str">
            <v>340.45.41.000-6000.14</v>
          </cell>
          <cell r="B5191" t="str">
            <v>340</v>
          </cell>
          <cell r="C5191" t="str">
            <v>45</v>
          </cell>
          <cell r="D5191" t="str">
            <v>41</v>
          </cell>
          <cell r="E5191" t="str">
            <v>000</v>
          </cell>
          <cell r="F5191" t="str">
            <v>6000.14</v>
          </cell>
          <cell r="G5191" t="str">
            <v>Professional Services IW Pre Analysis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  <cell r="L5191">
            <v>0</v>
          </cell>
          <cell r="M5191">
            <v>0</v>
          </cell>
          <cell r="N5191">
            <v>0</v>
          </cell>
        </row>
        <row r="5192">
          <cell r="A5192" t="str">
            <v>340.45.41.000-6000.18</v>
          </cell>
          <cell r="B5192" t="str">
            <v>340</v>
          </cell>
          <cell r="C5192" t="str">
            <v>45</v>
          </cell>
          <cell r="D5192" t="str">
            <v>41</v>
          </cell>
          <cell r="E5192" t="str">
            <v>000</v>
          </cell>
          <cell r="F5192" t="str">
            <v>6000.18</v>
          </cell>
          <cell r="G5192" t="str">
            <v>Professional Services Legal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  <cell r="L5192">
            <v>0</v>
          </cell>
          <cell r="M5192">
            <v>0</v>
          </cell>
          <cell r="N5192">
            <v>0</v>
          </cell>
        </row>
        <row r="5193">
          <cell r="A5193" t="str">
            <v>340.45.41.000-6100.01</v>
          </cell>
          <cell r="B5193" t="str">
            <v>340</v>
          </cell>
          <cell r="C5193" t="str">
            <v>45</v>
          </cell>
          <cell r="D5193" t="str">
            <v>41</v>
          </cell>
          <cell r="E5193" t="str">
            <v>000</v>
          </cell>
          <cell r="F5193" t="str">
            <v>6100.01</v>
          </cell>
          <cell r="G5193" t="str">
            <v>Utilities Electric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  <cell r="L5193">
            <v>0</v>
          </cell>
          <cell r="M5193">
            <v>0</v>
          </cell>
          <cell r="N5193">
            <v>0</v>
          </cell>
        </row>
        <row r="5194">
          <cell r="A5194" t="str">
            <v>340.45.41.000-6100.02</v>
          </cell>
          <cell r="B5194" t="str">
            <v>340</v>
          </cell>
          <cell r="C5194" t="str">
            <v>45</v>
          </cell>
          <cell r="D5194" t="str">
            <v>41</v>
          </cell>
          <cell r="E5194" t="str">
            <v>000</v>
          </cell>
          <cell r="F5194" t="str">
            <v>6100.02</v>
          </cell>
          <cell r="G5194" t="str">
            <v>Utilities Telephone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  <cell r="L5194">
            <v>0</v>
          </cell>
          <cell r="M5194">
            <v>0</v>
          </cell>
          <cell r="N5194">
            <v>0</v>
          </cell>
        </row>
        <row r="5195">
          <cell r="A5195" t="str">
            <v>340.45.41.000-6100.03</v>
          </cell>
          <cell r="B5195" t="str">
            <v>340</v>
          </cell>
          <cell r="C5195" t="str">
            <v>45</v>
          </cell>
          <cell r="D5195" t="str">
            <v>41</v>
          </cell>
          <cell r="E5195" t="str">
            <v>000</v>
          </cell>
          <cell r="F5195" t="str">
            <v>6100.03</v>
          </cell>
          <cell r="G5195" t="str">
            <v>Utilities Data Transmission / ISP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  <cell r="L5195">
            <v>0</v>
          </cell>
          <cell r="M5195">
            <v>0</v>
          </cell>
          <cell r="N5195">
            <v>0</v>
          </cell>
        </row>
        <row r="5196">
          <cell r="A5196" t="str">
            <v>340.45.41.000-6200.01</v>
          </cell>
          <cell r="B5196" t="str">
            <v>340</v>
          </cell>
          <cell r="C5196" t="str">
            <v>45</v>
          </cell>
          <cell r="D5196" t="str">
            <v>41</v>
          </cell>
          <cell r="E5196" t="str">
            <v>000</v>
          </cell>
          <cell r="F5196" t="str">
            <v>6200.01</v>
          </cell>
          <cell r="G5196" t="str">
            <v>Supplies Office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  <cell r="L5196">
            <v>0</v>
          </cell>
          <cell r="M5196">
            <v>0</v>
          </cell>
          <cell r="N5196">
            <v>0</v>
          </cell>
        </row>
        <row r="5197">
          <cell r="A5197" t="str">
            <v>340.45.41.000-6200.02</v>
          </cell>
          <cell r="B5197" t="str">
            <v>340</v>
          </cell>
          <cell r="C5197" t="str">
            <v>45</v>
          </cell>
          <cell r="D5197" t="str">
            <v>41</v>
          </cell>
          <cell r="E5197" t="str">
            <v>000</v>
          </cell>
          <cell r="F5197" t="str">
            <v>6200.02</v>
          </cell>
          <cell r="G5197" t="str">
            <v>Supplies Special Department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  <cell r="L5197">
            <v>0</v>
          </cell>
          <cell r="M5197">
            <v>0</v>
          </cell>
          <cell r="N5197">
            <v>0</v>
          </cell>
        </row>
        <row r="5198">
          <cell r="A5198" t="str">
            <v>340.45.41.000-6200.03</v>
          </cell>
          <cell r="B5198" t="str">
            <v>340</v>
          </cell>
          <cell r="C5198" t="str">
            <v>45</v>
          </cell>
          <cell r="D5198" t="str">
            <v>41</v>
          </cell>
          <cell r="E5198" t="str">
            <v>000</v>
          </cell>
          <cell r="F5198" t="str">
            <v>6200.03</v>
          </cell>
          <cell r="G5198" t="str">
            <v>Supplies Copier Maintenance &amp; Supplies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  <cell r="L5198">
            <v>0</v>
          </cell>
          <cell r="M5198">
            <v>0</v>
          </cell>
          <cell r="N5198">
            <v>0</v>
          </cell>
        </row>
        <row r="5199">
          <cell r="A5199" t="str">
            <v>340.45.41.000-6200.04</v>
          </cell>
          <cell r="B5199" t="str">
            <v>340</v>
          </cell>
          <cell r="C5199" t="str">
            <v>45</v>
          </cell>
          <cell r="D5199" t="str">
            <v>41</v>
          </cell>
          <cell r="E5199" t="str">
            <v>000</v>
          </cell>
          <cell r="F5199" t="str">
            <v>6200.04</v>
          </cell>
          <cell r="G5199" t="str">
            <v>Supplies Postage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  <cell r="L5199">
            <v>0</v>
          </cell>
          <cell r="M5199">
            <v>0</v>
          </cell>
          <cell r="N5199">
            <v>0</v>
          </cell>
        </row>
        <row r="5200">
          <cell r="A5200" t="str">
            <v>340.45.41.000-6200.05</v>
          </cell>
          <cell r="B5200" t="str">
            <v>340</v>
          </cell>
          <cell r="C5200" t="str">
            <v>45</v>
          </cell>
          <cell r="D5200" t="str">
            <v>41</v>
          </cell>
          <cell r="E5200" t="str">
            <v>000</v>
          </cell>
          <cell r="F5200" t="str">
            <v>6200.05</v>
          </cell>
          <cell r="G5200" t="str">
            <v>Supplies Gasoline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  <cell r="L5200">
            <v>0</v>
          </cell>
          <cell r="M5200">
            <v>0</v>
          </cell>
          <cell r="N5200">
            <v>0</v>
          </cell>
        </row>
        <row r="5201">
          <cell r="A5201" t="str">
            <v>340.45.41.000-6200.09</v>
          </cell>
          <cell r="B5201" t="str">
            <v>340</v>
          </cell>
          <cell r="C5201" t="str">
            <v>45</v>
          </cell>
          <cell r="D5201" t="str">
            <v>41</v>
          </cell>
          <cell r="E5201" t="str">
            <v>000</v>
          </cell>
          <cell r="F5201" t="str">
            <v>6200.09</v>
          </cell>
          <cell r="G5201" t="str">
            <v>Supplies Data Processing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  <cell r="L5201">
            <v>0</v>
          </cell>
          <cell r="M5201">
            <v>0</v>
          </cell>
          <cell r="N5201">
            <v>0</v>
          </cell>
        </row>
        <row r="5202">
          <cell r="A5202" t="str">
            <v>340.45.41.000-6300.01</v>
          </cell>
          <cell r="B5202" t="str">
            <v>340</v>
          </cell>
          <cell r="C5202" t="str">
            <v>45</v>
          </cell>
          <cell r="D5202" t="str">
            <v>41</v>
          </cell>
          <cell r="E5202" t="str">
            <v>000</v>
          </cell>
          <cell r="F5202" t="str">
            <v>6300.01</v>
          </cell>
          <cell r="G5202" t="str">
            <v>Dues &amp; Subscriptions Memberships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  <cell r="L5202">
            <v>0</v>
          </cell>
          <cell r="M5202">
            <v>0</v>
          </cell>
          <cell r="N5202">
            <v>0</v>
          </cell>
        </row>
        <row r="5203">
          <cell r="A5203" t="str">
            <v>340.45.41.000-6300.02</v>
          </cell>
          <cell r="B5203" t="str">
            <v>340</v>
          </cell>
          <cell r="C5203" t="str">
            <v>45</v>
          </cell>
          <cell r="D5203" t="str">
            <v>41</v>
          </cell>
          <cell r="E5203" t="str">
            <v>000</v>
          </cell>
          <cell r="F5203" t="str">
            <v>6300.02</v>
          </cell>
          <cell r="G5203" t="str">
            <v>Dues &amp; Subscriptions Publications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  <cell r="L5203">
            <v>0</v>
          </cell>
          <cell r="M5203">
            <v>0</v>
          </cell>
          <cell r="N5203">
            <v>0</v>
          </cell>
        </row>
        <row r="5204">
          <cell r="A5204" t="str">
            <v>340.45.41.000-6300.03</v>
          </cell>
          <cell r="B5204" t="str">
            <v>340</v>
          </cell>
          <cell r="C5204" t="str">
            <v>45</v>
          </cell>
          <cell r="D5204" t="str">
            <v>41</v>
          </cell>
          <cell r="E5204" t="str">
            <v>000</v>
          </cell>
          <cell r="F5204" t="str">
            <v>6300.03</v>
          </cell>
          <cell r="G5204" t="str">
            <v>Dues &amp; Subscriptions Certifications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  <cell r="L5204">
            <v>0</v>
          </cell>
          <cell r="M5204">
            <v>0</v>
          </cell>
          <cell r="N5204">
            <v>0</v>
          </cell>
        </row>
        <row r="5205">
          <cell r="A5205" t="str">
            <v>340.45.41.000-6350.01</v>
          </cell>
          <cell r="B5205" t="str">
            <v>340</v>
          </cell>
          <cell r="C5205" t="str">
            <v>45</v>
          </cell>
          <cell r="D5205" t="str">
            <v>41</v>
          </cell>
          <cell r="E5205" t="str">
            <v>000</v>
          </cell>
          <cell r="F5205" t="str">
            <v>6350.01</v>
          </cell>
          <cell r="G5205" t="str">
            <v>Maintenance Agreements &amp; Licenses License/Software Maintenance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  <cell r="L5205">
            <v>0</v>
          </cell>
          <cell r="M5205">
            <v>0</v>
          </cell>
          <cell r="N5205">
            <v>0</v>
          </cell>
        </row>
        <row r="5206">
          <cell r="A5206" t="str">
            <v>340.45.41.000-6350.02</v>
          </cell>
          <cell r="B5206" t="str">
            <v>340</v>
          </cell>
          <cell r="C5206" t="str">
            <v>45</v>
          </cell>
          <cell r="D5206" t="str">
            <v>41</v>
          </cell>
          <cell r="E5206" t="str">
            <v>000</v>
          </cell>
          <cell r="F5206" t="str">
            <v>6350.02</v>
          </cell>
          <cell r="G5206" t="str">
            <v>Maintenance Agreements &amp; Licenses Hardware Maintenance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  <cell r="L5206">
            <v>0</v>
          </cell>
          <cell r="M5206">
            <v>0</v>
          </cell>
          <cell r="N5206">
            <v>0</v>
          </cell>
        </row>
        <row r="5207">
          <cell r="A5207" t="str">
            <v>340.45.41.000-6350.03</v>
          </cell>
          <cell r="B5207" t="str">
            <v>340</v>
          </cell>
          <cell r="C5207" t="str">
            <v>45</v>
          </cell>
          <cell r="D5207" t="str">
            <v>41</v>
          </cell>
          <cell r="E5207" t="str">
            <v>000</v>
          </cell>
          <cell r="F5207" t="str">
            <v>6350.03</v>
          </cell>
          <cell r="G5207" t="str">
            <v>Maintenance Agreements &amp; Licenses Maintenance Agreements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  <cell r="L5207">
            <v>0</v>
          </cell>
          <cell r="M5207">
            <v>0</v>
          </cell>
          <cell r="N5207">
            <v>0</v>
          </cell>
        </row>
        <row r="5208">
          <cell r="A5208" t="str">
            <v>340.45.41.000-6350.04</v>
          </cell>
          <cell r="B5208" t="str">
            <v>340</v>
          </cell>
          <cell r="C5208" t="str">
            <v>45</v>
          </cell>
          <cell r="D5208" t="str">
            <v>41</v>
          </cell>
          <cell r="E5208" t="str">
            <v>000</v>
          </cell>
          <cell r="F5208" t="str">
            <v>6350.04</v>
          </cell>
          <cell r="G5208" t="str">
            <v>Maintenance Agreements &amp; Licenses SCADA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  <cell r="L5208">
            <v>0</v>
          </cell>
          <cell r="M5208">
            <v>0</v>
          </cell>
          <cell r="N5208">
            <v>0</v>
          </cell>
        </row>
        <row r="5209">
          <cell r="A5209" t="str">
            <v>340.45.41.000-6350.05</v>
          </cell>
          <cell r="B5209" t="str">
            <v>340</v>
          </cell>
          <cell r="C5209" t="str">
            <v>45</v>
          </cell>
          <cell r="D5209" t="str">
            <v>41</v>
          </cell>
          <cell r="E5209" t="str">
            <v>000</v>
          </cell>
          <cell r="F5209" t="str">
            <v>6350.05</v>
          </cell>
          <cell r="G5209" t="str">
            <v>Maintenance Agreements &amp; Licenses Traffic Control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  <cell r="L5209">
            <v>0</v>
          </cell>
          <cell r="M5209">
            <v>0</v>
          </cell>
          <cell r="N5209">
            <v>0</v>
          </cell>
        </row>
        <row r="5210">
          <cell r="A5210" t="str">
            <v>340.45.41.000-6350.06</v>
          </cell>
          <cell r="B5210" t="str">
            <v>340</v>
          </cell>
          <cell r="C5210" t="str">
            <v>45</v>
          </cell>
          <cell r="D5210" t="str">
            <v>41</v>
          </cell>
          <cell r="E5210" t="str">
            <v>000</v>
          </cell>
          <cell r="F5210" t="str">
            <v>6350.06</v>
          </cell>
          <cell r="G5210" t="str">
            <v>Maintenance Agreements &amp; Licenses Streetlights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  <cell r="L5210">
            <v>0</v>
          </cell>
          <cell r="M5210">
            <v>0</v>
          </cell>
          <cell r="N5210">
            <v>0</v>
          </cell>
        </row>
        <row r="5211">
          <cell r="A5211" t="str">
            <v>340.45.41.000-6400.01</v>
          </cell>
          <cell r="B5211" t="str">
            <v>340</v>
          </cell>
          <cell r="C5211" t="str">
            <v>45</v>
          </cell>
          <cell r="D5211" t="str">
            <v>41</v>
          </cell>
          <cell r="E5211" t="str">
            <v>000</v>
          </cell>
          <cell r="F5211" t="str">
            <v>6400.01</v>
          </cell>
          <cell r="G5211" t="str">
            <v>Repairs &amp; Maintenance Building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  <cell r="L5211">
            <v>0</v>
          </cell>
          <cell r="M5211">
            <v>0</v>
          </cell>
          <cell r="N5211">
            <v>0</v>
          </cell>
        </row>
        <row r="5212">
          <cell r="A5212" t="str">
            <v>340.45.41.000-6400.02</v>
          </cell>
          <cell r="B5212" t="str">
            <v>340</v>
          </cell>
          <cell r="C5212" t="str">
            <v>45</v>
          </cell>
          <cell r="D5212" t="str">
            <v>41</v>
          </cell>
          <cell r="E5212" t="str">
            <v>000</v>
          </cell>
          <cell r="F5212" t="str">
            <v>6400.02</v>
          </cell>
          <cell r="G5212" t="str">
            <v>Repairs &amp; Maintenance Minor Equipment/Other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  <cell r="L5212">
            <v>0</v>
          </cell>
          <cell r="M5212">
            <v>0</v>
          </cell>
          <cell r="N5212">
            <v>0</v>
          </cell>
        </row>
        <row r="5213">
          <cell r="A5213" t="str">
            <v>340.45.41.000-6400.03</v>
          </cell>
          <cell r="B5213" t="str">
            <v>340</v>
          </cell>
          <cell r="C5213" t="str">
            <v>45</v>
          </cell>
          <cell r="D5213" t="str">
            <v>41</v>
          </cell>
          <cell r="E5213" t="str">
            <v>000</v>
          </cell>
          <cell r="F5213" t="str">
            <v>6400.03</v>
          </cell>
          <cell r="G5213" t="str">
            <v>Repairs &amp; Maintenance Major Repair &amp; Contingency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  <cell r="L5213">
            <v>0</v>
          </cell>
          <cell r="M5213">
            <v>0</v>
          </cell>
          <cell r="N5213">
            <v>0</v>
          </cell>
        </row>
        <row r="5214">
          <cell r="A5214" t="str">
            <v>340.45.41.000-6400.04</v>
          </cell>
          <cell r="B5214" t="str">
            <v>340</v>
          </cell>
          <cell r="C5214" t="str">
            <v>45</v>
          </cell>
          <cell r="D5214" t="str">
            <v>41</v>
          </cell>
          <cell r="E5214" t="str">
            <v>000</v>
          </cell>
          <cell r="F5214" t="str">
            <v>6400.04</v>
          </cell>
          <cell r="G5214" t="str">
            <v>Repairs &amp; Maintenance Equipment Rental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  <cell r="L5214">
            <v>0</v>
          </cell>
          <cell r="M5214">
            <v>0</v>
          </cell>
          <cell r="N5214">
            <v>0</v>
          </cell>
        </row>
        <row r="5215">
          <cell r="A5215" t="str">
            <v>340.45.41.000-6400.05</v>
          </cell>
          <cell r="B5215" t="str">
            <v>340</v>
          </cell>
          <cell r="C5215" t="str">
            <v>45</v>
          </cell>
          <cell r="D5215" t="str">
            <v>41</v>
          </cell>
          <cell r="E5215" t="str">
            <v>000</v>
          </cell>
          <cell r="F5215" t="str">
            <v>6400.05</v>
          </cell>
          <cell r="G5215" t="str">
            <v>Repairs &amp; Maintenance Vehicle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  <cell r="L5215">
            <v>0</v>
          </cell>
          <cell r="M5215">
            <v>0</v>
          </cell>
          <cell r="N5215">
            <v>0</v>
          </cell>
        </row>
        <row r="5216">
          <cell r="A5216" t="str">
            <v>340.45.41.000-6600.01</v>
          </cell>
          <cell r="B5216" t="str">
            <v>340</v>
          </cell>
          <cell r="C5216" t="str">
            <v>45</v>
          </cell>
          <cell r="D5216" t="str">
            <v>41</v>
          </cell>
          <cell r="E5216" t="str">
            <v>000</v>
          </cell>
          <cell r="F5216" t="str">
            <v>6600.01</v>
          </cell>
          <cell r="G5216" t="str">
            <v>Administrative Expenses Meetings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  <cell r="L5216">
            <v>0</v>
          </cell>
          <cell r="M5216">
            <v>0</v>
          </cell>
          <cell r="N5216">
            <v>0</v>
          </cell>
        </row>
        <row r="5217">
          <cell r="A5217" t="str">
            <v>340.45.41.000-6600.03</v>
          </cell>
          <cell r="B5217" t="str">
            <v>340</v>
          </cell>
          <cell r="C5217" t="str">
            <v>45</v>
          </cell>
          <cell r="D5217" t="str">
            <v>41</v>
          </cell>
          <cell r="E5217" t="str">
            <v>000</v>
          </cell>
          <cell r="F5217" t="str">
            <v>6600.03</v>
          </cell>
          <cell r="G5217" t="str">
            <v>Administrative Expenses Mileage Reimbursement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  <cell r="L5217">
            <v>0</v>
          </cell>
          <cell r="M5217">
            <v>0</v>
          </cell>
          <cell r="N5217">
            <v>0</v>
          </cell>
        </row>
        <row r="5218">
          <cell r="A5218" t="str">
            <v>340.45.41.000-6600.04</v>
          </cell>
          <cell r="B5218" t="str">
            <v>340</v>
          </cell>
          <cell r="C5218" t="str">
            <v>45</v>
          </cell>
          <cell r="D5218" t="str">
            <v>41</v>
          </cell>
          <cell r="E5218" t="str">
            <v>000</v>
          </cell>
          <cell r="F5218" t="str">
            <v>6600.04</v>
          </cell>
          <cell r="G5218" t="str">
            <v>Administrative Expenses Training/Conferences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  <cell r="L5218">
            <v>0</v>
          </cell>
          <cell r="M5218">
            <v>0</v>
          </cell>
          <cell r="N5218">
            <v>0</v>
          </cell>
        </row>
        <row r="5219">
          <cell r="A5219" t="str">
            <v>340.45.41.000-6600.05</v>
          </cell>
          <cell r="B5219" t="str">
            <v>340</v>
          </cell>
          <cell r="C5219" t="str">
            <v>45</v>
          </cell>
          <cell r="D5219" t="str">
            <v>41</v>
          </cell>
          <cell r="E5219" t="str">
            <v>000</v>
          </cell>
          <cell r="F5219" t="str">
            <v>6600.05</v>
          </cell>
          <cell r="G5219" t="str">
            <v>Administrative Expenses Public/Legal Advertisement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  <cell r="L5219">
            <v>0</v>
          </cell>
          <cell r="M5219">
            <v>0</v>
          </cell>
          <cell r="N5219">
            <v>0</v>
          </cell>
        </row>
        <row r="5220">
          <cell r="A5220" t="str">
            <v>340.45.41.000-6600.06</v>
          </cell>
          <cell r="B5220" t="str">
            <v>340</v>
          </cell>
          <cell r="C5220" t="str">
            <v>45</v>
          </cell>
          <cell r="D5220" t="str">
            <v>41</v>
          </cell>
          <cell r="E5220" t="str">
            <v>000</v>
          </cell>
          <cell r="F5220" t="str">
            <v>6600.06</v>
          </cell>
          <cell r="G5220" t="str">
            <v>Administrative Expenses Property/Building Rental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  <cell r="L5220">
            <v>0</v>
          </cell>
          <cell r="M5220">
            <v>0</v>
          </cell>
          <cell r="N5220">
            <v>0</v>
          </cell>
        </row>
        <row r="5221">
          <cell r="A5221" t="str">
            <v>340.45.41.000-6600.07</v>
          </cell>
          <cell r="B5221" t="str">
            <v>340</v>
          </cell>
          <cell r="C5221" t="str">
            <v>45</v>
          </cell>
          <cell r="D5221" t="str">
            <v>41</v>
          </cell>
          <cell r="E5221" t="str">
            <v>000</v>
          </cell>
          <cell r="F5221" t="str">
            <v>6600.07</v>
          </cell>
          <cell r="G5221" t="str">
            <v>Administrative Expenses Employee Recruitment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  <cell r="L5221">
            <v>0</v>
          </cell>
          <cell r="M5221">
            <v>0</v>
          </cell>
          <cell r="N5221">
            <v>0</v>
          </cell>
        </row>
        <row r="5222">
          <cell r="A5222" t="str">
            <v>340.45.41.000-6600.08</v>
          </cell>
          <cell r="B5222" t="str">
            <v>340</v>
          </cell>
          <cell r="C5222" t="str">
            <v>45</v>
          </cell>
          <cell r="D5222" t="str">
            <v>41</v>
          </cell>
          <cell r="E5222" t="str">
            <v>000</v>
          </cell>
          <cell r="F5222" t="str">
            <v>6600.08</v>
          </cell>
          <cell r="G5222" t="str">
            <v>Administrative Expenses Employee Recognition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  <cell r="L5222">
            <v>0</v>
          </cell>
          <cell r="M5222">
            <v>0</v>
          </cell>
          <cell r="N5222">
            <v>0</v>
          </cell>
        </row>
        <row r="5223">
          <cell r="A5223" t="str">
            <v>340.45.41.000-6600.14</v>
          </cell>
          <cell r="B5223" t="str">
            <v>340</v>
          </cell>
          <cell r="C5223" t="str">
            <v>45</v>
          </cell>
          <cell r="D5223" t="str">
            <v>41</v>
          </cell>
          <cell r="E5223" t="str">
            <v>000</v>
          </cell>
          <cell r="F5223" t="str">
            <v>6600.14</v>
          </cell>
          <cell r="G5223" t="str">
            <v>Administrative Expenses Filing/Recording Fee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  <cell r="L5223">
            <v>0</v>
          </cell>
          <cell r="M5223">
            <v>0</v>
          </cell>
          <cell r="N5223">
            <v>0</v>
          </cell>
        </row>
        <row r="5224">
          <cell r="A5224" t="str">
            <v>340.45.41.000-6600.24</v>
          </cell>
          <cell r="B5224" t="str">
            <v>340</v>
          </cell>
          <cell r="C5224" t="str">
            <v>45</v>
          </cell>
          <cell r="D5224" t="str">
            <v>41</v>
          </cell>
          <cell r="E5224" t="str">
            <v>000</v>
          </cell>
          <cell r="F5224" t="str">
            <v>6600.24</v>
          </cell>
          <cell r="G5224" t="str">
            <v>Administrative Expenses Marketing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  <cell r="L5224">
            <v>0</v>
          </cell>
          <cell r="M5224">
            <v>0</v>
          </cell>
          <cell r="N5224">
            <v>0</v>
          </cell>
        </row>
        <row r="5225">
          <cell r="A5225" t="str">
            <v>340.45.41.000-6600.25</v>
          </cell>
          <cell r="B5225" t="str">
            <v>340</v>
          </cell>
          <cell r="C5225" t="str">
            <v>45</v>
          </cell>
          <cell r="D5225" t="str">
            <v>41</v>
          </cell>
          <cell r="E5225" t="str">
            <v>000</v>
          </cell>
          <cell r="F5225" t="str">
            <v>6600.25</v>
          </cell>
          <cell r="G5225" t="str">
            <v>Administrative Expenses Support Services-Indirect Labor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  <cell r="L5225">
            <v>0</v>
          </cell>
          <cell r="M5225">
            <v>0</v>
          </cell>
          <cell r="N5225">
            <v>0</v>
          </cell>
        </row>
        <row r="5226">
          <cell r="A5226" t="str">
            <v>340.45.41.000-6600.26</v>
          </cell>
          <cell r="B5226" t="str">
            <v>340</v>
          </cell>
          <cell r="C5226" t="str">
            <v>45</v>
          </cell>
          <cell r="D5226" t="str">
            <v>41</v>
          </cell>
          <cell r="E5226" t="str">
            <v>000</v>
          </cell>
          <cell r="F5226" t="str">
            <v>6600.26</v>
          </cell>
          <cell r="G5226" t="str">
            <v>Administrative Expenses Support Services-IT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  <cell r="L5226">
            <v>0</v>
          </cell>
          <cell r="M5226">
            <v>0</v>
          </cell>
          <cell r="N5226">
            <v>0</v>
          </cell>
        </row>
        <row r="5227">
          <cell r="A5227" t="str">
            <v>340.45.41.000-6600.27</v>
          </cell>
          <cell r="B5227" t="str">
            <v>340</v>
          </cell>
          <cell r="C5227" t="str">
            <v>45</v>
          </cell>
          <cell r="D5227" t="str">
            <v>41</v>
          </cell>
          <cell r="E5227" t="str">
            <v>000</v>
          </cell>
          <cell r="F5227" t="str">
            <v>6600.27</v>
          </cell>
          <cell r="G5227" t="str">
            <v>Administrative Expenses Support Services-Direct Labor</v>
          </cell>
          <cell r="H5227">
            <v>0</v>
          </cell>
          <cell r="I5227">
            <v>0</v>
          </cell>
          <cell r="J5227">
            <v>0</v>
          </cell>
          <cell r="K5227">
            <v>0</v>
          </cell>
          <cell r="L5227">
            <v>0</v>
          </cell>
          <cell r="M5227">
            <v>0</v>
          </cell>
          <cell r="N5227">
            <v>0</v>
          </cell>
        </row>
        <row r="5228">
          <cell r="A5228" t="str">
            <v>340.45.41.000-6600.29</v>
          </cell>
          <cell r="B5228" t="str">
            <v>340</v>
          </cell>
          <cell r="C5228" t="str">
            <v>45</v>
          </cell>
          <cell r="D5228" t="str">
            <v>41</v>
          </cell>
          <cell r="E5228" t="str">
            <v>000</v>
          </cell>
          <cell r="F5228" t="str">
            <v>6600.29</v>
          </cell>
          <cell r="G5228" t="str">
            <v>Administrative Expenses Administration &amp; Planning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  <cell r="L5228">
            <v>0</v>
          </cell>
          <cell r="M5228">
            <v>0</v>
          </cell>
          <cell r="N5228">
            <v>0</v>
          </cell>
        </row>
        <row r="5229">
          <cell r="A5229" t="str">
            <v>340.45.41.000-6600.30</v>
          </cell>
          <cell r="B5229" t="str">
            <v>340</v>
          </cell>
          <cell r="C5229" t="str">
            <v>45</v>
          </cell>
          <cell r="D5229" t="str">
            <v>41</v>
          </cell>
          <cell r="E5229" t="str">
            <v>000</v>
          </cell>
          <cell r="F5229" t="str">
            <v>6600.30</v>
          </cell>
          <cell r="G5229" t="str">
            <v>Administrative Expenses Other Expenses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  <cell r="L5229">
            <v>0</v>
          </cell>
          <cell r="M5229">
            <v>0</v>
          </cell>
          <cell r="N5229">
            <v>0</v>
          </cell>
        </row>
        <row r="5230">
          <cell r="A5230" t="str">
            <v>340.45.41.000-7000.03</v>
          </cell>
          <cell r="B5230" t="str">
            <v>340</v>
          </cell>
          <cell r="C5230" t="str">
            <v>45</v>
          </cell>
          <cell r="D5230" t="str">
            <v>41</v>
          </cell>
          <cell r="E5230" t="str">
            <v>000</v>
          </cell>
          <cell r="F5230" t="str">
            <v>7000.03</v>
          </cell>
          <cell r="G5230" t="str">
            <v>Capital Outlay Operations Equip-Minor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  <cell r="L5230">
            <v>0</v>
          </cell>
          <cell r="M5230">
            <v>0</v>
          </cell>
          <cell r="N5230">
            <v>0</v>
          </cell>
        </row>
        <row r="5231">
          <cell r="A5231" t="str">
            <v>340.45.41.000-7000.04</v>
          </cell>
          <cell r="B5231" t="str">
            <v>340</v>
          </cell>
          <cell r="C5231" t="str">
            <v>45</v>
          </cell>
          <cell r="D5231" t="str">
            <v>41</v>
          </cell>
          <cell r="E5231" t="str">
            <v>000</v>
          </cell>
          <cell r="F5231" t="str">
            <v>7000.04</v>
          </cell>
          <cell r="G5231" t="str">
            <v>Capital Outlay Operations Equipment-Major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  <cell r="L5231">
            <v>0</v>
          </cell>
          <cell r="M5231">
            <v>0</v>
          </cell>
          <cell r="N5231">
            <v>0</v>
          </cell>
        </row>
        <row r="5232">
          <cell r="A5232" t="str">
            <v>340.45.41.000-7000.07</v>
          </cell>
          <cell r="B5232" t="str">
            <v>340</v>
          </cell>
          <cell r="C5232" t="str">
            <v>45</v>
          </cell>
          <cell r="D5232" t="str">
            <v>41</v>
          </cell>
          <cell r="E5232" t="str">
            <v>000</v>
          </cell>
          <cell r="F5232" t="str">
            <v>7000.07</v>
          </cell>
          <cell r="G5232" t="str">
            <v>Capital Outlay Computer Hardware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  <cell r="L5232">
            <v>0</v>
          </cell>
          <cell r="M5232">
            <v>0</v>
          </cell>
          <cell r="N5232">
            <v>0</v>
          </cell>
        </row>
        <row r="5233">
          <cell r="A5233" t="str">
            <v>340.45.41.000-7000.08</v>
          </cell>
          <cell r="B5233" t="str">
            <v>340</v>
          </cell>
          <cell r="C5233" t="str">
            <v>45</v>
          </cell>
          <cell r="D5233" t="str">
            <v>41</v>
          </cell>
          <cell r="E5233" t="str">
            <v>000</v>
          </cell>
          <cell r="F5233" t="str">
            <v>7000.08</v>
          </cell>
          <cell r="G5233" t="str">
            <v>Capital Outlay Computer Software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  <cell r="L5233">
            <v>0</v>
          </cell>
          <cell r="M5233">
            <v>0</v>
          </cell>
          <cell r="N5233">
            <v>0</v>
          </cell>
        </row>
        <row r="5234">
          <cell r="A5234" t="str">
            <v>340.45.41.000-7000.12</v>
          </cell>
          <cell r="B5234" t="str">
            <v>340</v>
          </cell>
          <cell r="C5234" t="str">
            <v>45</v>
          </cell>
          <cell r="D5234" t="str">
            <v>41</v>
          </cell>
          <cell r="E5234" t="str">
            <v>000</v>
          </cell>
          <cell r="F5234" t="str">
            <v>7000.12</v>
          </cell>
          <cell r="G5234" t="str">
            <v>Capital Outlay Furniture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  <cell r="L5234">
            <v>0</v>
          </cell>
          <cell r="M5234">
            <v>0</v>
          </cell>
          <cell r="N5234">
            <v>0</v>
          </cell>
        </row>
        <row r="5235">
          <cell r="A5235" t="str">
            <v>340.45.41.000-7000.99</v>
          </cell>
          <cell r="B5235" t="str">
            <v>340</v>
          </cell>
          <cell r="C5235" t="str">
            <v>45</v>
          </cell>
          <cell r="D5235" t="str">
            <v>41</v>
          </cell>
          <cell r="E5235" t="str">
            <v>000</v>
          </cell>
          <cell r="F5235" t="str">
            <v>7000.99</v>
          </cell>
          <cell r="G5235" t="str">
            <v>Capital Outlay General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  <cell r="L5235">
            <v>0</v>
          </cell>
          <cell r="M5235">
            <v>0</v>
          </cell>
          <cell r="N523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88">
          <cell r="A288" t="str">
            <v>200.00.00.900-4900.01</v>
          </cell>
        </row>
        <row r="531">
          <cell r="A531" t="str">
            <v>340.00.00.900-4300.12</v>
          </cell>
          <cell r="B531" t="str">
            <v>340</v>
          </cell>
          <cell r="C531" t="str">
            <v>00</v>
          </cell>
          <cell r="D531" t="str">
            <v>00</v>
          </cell>
          <cell r="E531" t="str">
            <v>900</v>
          </cell>
          <cell r="F531" t="str">
            <v>4300.12</v>
          </cell>
          <cell r="G531" t="str">
            <v>Licenses and Permits Building Permits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340.00.00.900-4450.35</v>
          </cell>
          <cell r="B532" t="str">
            <v>340</v>
          </cell>
          <cell r="C532" t="str">
            <v>00</v>
          </cell>
          <cell r="D532" t="str">
            <v>00</v>
          </cell>
          <cell r="E532" t="str">
            <v>900</v>
          </cell>
          <cell r="F532" t="str">
            <v>4450.35</v>
          </cell>
          <cell r="G532" t="str">
            <v>Intergovernmental Grants-Federal Smart Valley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 t="str">
            <v>340.00.00.900-4600.02</v>
          </cell>
          <cell r="B533" t="str">
            <v>340</v>
          </cell>
          <cell r="C533" t="str">
            <v>00</v>
          </cell>
          <cell r="D533" t="str">
            <v>00</v>
          </cell>
          <cell r="E533" t="str">
            <v>900</v>
          </cell>
          <cell r="F533" t="str">
            <v>4600.02</v>
          </cell>
          <cell r="G533" t="str">
            <v>Charges for Services-General Government Support Services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>340.00.00.900-4700.01</v>
          </cell>
          <cell r="B534" t="str">
            <v>340</v>
          </cell>
          <cell r="C534" t="str">
            <v>00</v>
          </cell>
          <cell r="D534" t="str">
            <v>00</v>
          </cell>
          <cell r="E534" t="str">
            <v>900</v>
          </cell>
          <cell r="F534" t="str">
            <v>4700.01</v>
          </cell>
          <cell r="G534" t="str">
            <v>Investment Earnings Interest on Investments</v>
          </cell>
          <cell r="H534">
            <v>2500</v>
          </cell>
          <cell r="I534">
            <v>0</v>
          </cell>
          <cell r="J534">
            <v>2500</v>
          </cell>
          <cell r="K534">
            <v>0</v>
          </cell>
          <cell r="L534">
            <v>0</v>
          </cell>
          <cell r="M534">
            <v>0</v>
          </cell>
          <cell r="N534">
            <v>2500</v>
          </cell>
        </row>
        <row r="535">
          <cell r="A535" t="str">
            <v>340.00.00.900-4700.21</v>
          </cell>
          <cell r="B535" t="str">
            <v>340</v>
          </cell>
          <cell r="C535" t="str">
            <v>00</v>
          </cell>
          <cell r="D535" t="str">
            <v>00</v>
          </cell>
          <cell r="E535" t="str">
            <v>900</v>
          </cell>
          <cell r="F535" t="str">
            <v>4700.21</v>
          </cell>
          <cell r="G535" t="str">
            <v>Investment Earnings Unallocated Investment Expense</v>
          </cell>
          <cell r="H535">
            <v>-300</v>
          </cell>
          <cell r="I535">
            <v>0</v>
          </cell>
          <cell r="J535">
            <v>-300</v>
          </cell>
          <cell r="K535">
            <v>0</v>
          </cell>
          <cell r="L535">
            <v>0</v>
          </cell>
          <cell r="M535">
            <v>0</v>
          </cell>
          <cell r="N535">
            <v>-300</v>
          </cell>
        </row>
        <row r="536">
          <cell r="A536" t="str">
            <v>340.00.00.900-4850.07</v>
          </cell>
          <cell r="B536" t="str">
            <v>340</v>
          </cell>
          <cell r="C536" t="str">
            <v>00</v>
          </cell>
          <cell r="D536" t="str">
            <v>00</v>
          </cell>
          <cell r="E536" t="str">
            <v>900</v>
          </cell>
          <cell r="F536" t="str">
            <v>4850.07</v>
          </cell>
          <cell r="G536" t="str">
            <v>Other Revenue Misc Reimbursement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 t="str">
            <v>340.00.00.900-4850.08</v>
          </cell>
          <cell r="B537" t="str">
            <v>340</v>
          </cell>
          <cell r="C537" t="str">
            <v>00</v>
          </cell>
          <cell r="D537" t="str">
            <v>00</v>
          </cell>
          <cell r="E537" t="str">
            <v>900</v>
          </cell>
          <cell r="F537" t="str">
            <v>4850.08</v>
          </cell>
          <cell r="G537" t="str">
            <v>Other Revenue Misc Reimbursement-Developers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 t="str">
            <v>340.00.00.900-4900.01</v>
          </cell>
          <cell r="B538" t="str">
            <v>340</v>
          </cell>
          <cell r="C538" t="str">
            <v>00</v>
          </cell>
          <cell r="D538" t="str">
            <v>00</v>
          </cell>
          <cell r="E538" t="str">
            <v>900</v>
          </cell>
          <cell r="F538" t="str">
            <v>4900.01</v>
          </cell>
          <cell r="G538" t="str">
            <v>Other Financing Sources Op Transfer In-General Fund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 t="str">
            <v>340.00.00.900-4900.25</v>
          </cell>
          <cell r="B539" t="str">
            <v>340</v>
          </cell>
          <cell r="C539" t="str">
            <v>00</v>
          </cell>
          <cell r="D539" t="str">
            <v>00</v>
          </cell>
          <cell r="E539" t="str">
            <v>900</v>
          </cell>
          <cell r="F539" t="str">
            <v>4900.25</v>
          </cell>
          <cell r="G539" t="str">
            <v>Other Financing Sources Op Transfer In-Dev Mitigation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>340.30.40.015-4400.31</v>
          </cell>
          <cell r="B540" t="str">
            <v>340</v>
          </cell>
          <cell r="C540" t="str">
            <v>30</v>
          </cell>
          <cell r="D540" t="str">
            <v>40</v>
          </cell>
          <cell r="E540" t="str">
            <v>015</v>
          </cell>
          <cell r="F540" t="str">
            <v>4400.31</v>
          </cell>
          <cell r="G540" t="str">
            <v>Intergovernmental Revenues SJAFCA Admin Fee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>340.30.40.015-4500.01</v>
          </cell>
          <cell r="B541" t="str">
            <v>340</v>
          </cell>
          <cell r="C541" t="str">
            <v>30</v>
          </cell>
          <cell r="D541" t="str">
            <v>40</v>
          </cell>
          <cell r="E541" t="str">
            <v>015</v>
          </cell>
          <cell r="F541" t="str">
            <v>4500.01</v>
          </cell>
          <cell r="G541" t="str">
            <v>Charges for Services-Public Works Subdivision Plan Check Fees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 t="str">
            <v>340.30.40.015-4500.02</v>
          </cell>
          <cell r="B542" t="str">
            <v>340</v>
          </cell>
          <cell r="C542" t="str">
            <v>30</v>
          </cell>
          <cell r="D542" t="str">
            <v>40</v>
          </cell>
          <cell r="E542" t="str">
            <v>015</v>
          </cell>
          <cell r="F542" t="str">
            <v>4500.02</v>
          </cell>
          <cell r="G542" t="str">
            <v>Charges for Services-Public Works Engineering Inspection Fees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340.30.40.015-4500.03</v>
          </cell>
          <cell r="B543" t="str">
            <v>340</v>
          </cell>
          <cell r="C543" t="str">
            <v>30</v>
          </cell>
          <cell r="D543" t="str">
            <v>40</v>
          </cell>
          <cell r="E543" t="str">
            <v>015</v>
          </cell>
          <cell r="F543" t="str">
            <v>4500.03</v>
          </cell>
          <cell r="G543" t="str">
            <v>Charges for Services-Public Works Area of Benefit Admin Fee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340.30.40.015-4520.04</v>
          </cell>
          <cell r="B544" t="str">
            <v>340</v>
          </cell>
          <cell r="C544" t="str">
            <v>30</v>
          </cell>
          <cell r="D544" t="str">
            <v>40</v>
          </cell>
          <cell r="E544" t="str">
            <v>015</v>
          </cell>
          <cell r="F544" t="str">
            <v>4520.04</v>
          </cell>
          <cell r="G544" t="str">
            <v>Charges for Services-CDD Special Service Fees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340.30.40.015-4520.11</v>
          </cell>
          <cell r="B545" t="str">
            <v>340</v>
          </cell>
          <cell r="C545" t="str">
            <v>30</v>
          </cell>
          <cell r="D545" t="str">
            <v>40</v>
          </cell>
          <cell r="E545" t="str">
            <v>015</v>
          </cell>
          <cell r="F545" t="str">
            <v>4520.11</v>
          </cell>
          <cell r="G545" t="str">
            <v>Charges for Services-CDD Plan Check Review</v>
          </cell>
          <cell r="H545">
            <v>412965</v>
          </cell>
          <cell r="I545">
            <v>0</v>
          </cell>
          <cell r="J545">
            <v>412965</v>
          </cell>
          <cell r="K545">
            <v>0</v>
          </cell>
          <cell r="L545">
            <v>0</v>
          </cell>
          <cell r="M545">
            <v>51884</v>
          </cell>
          <cell r="N545">
            <v>361081</v>
          </cell>
        </row>
        <row r="546">
          <cell r="A546" t="str">
            <v>340.30.40.015-4520.12</v>
          </cell>
          <cell r="B546" t="str">
            <v>340</v>
          </cell>
          <cell r="C546" t="str">
            <v>30</v>
          </cell>
          <cell r="D546" t="str">
            <v>40</v>
          </cell>
          <cell r="E546" t="str">
            <v>015</v>
          </cell>
          <cell r="F546" t="str">
            <v>4520.12</v>
          </cell>
          <cell r="G546" t="str">
            <v>Charges for Services-CDD Construction Inspection</v>
          </cell>
          <cell r="H546">
            <v>732815</v>
          </cell>
          <cell r="I546">
            <v>0</v>
          </cell>
          <cell r="J546">
            <v>732815</v>
          </cell>
          <cell r="K546">
            <v>0</v>
          </cell>
          <cell r="L546">
            <v>0</v>
          </cell>
          <cell r="M546">
            <v>107594.96</v>
          </cell>
          <cell r="N546">
            <v>625220.04</v>
          </cell>
        </row>
        <row r="547">
          <cell r="A547" t="str">
            <v>340.30.40.015-4520.13</v>
          </cell>
          <cell r="B547" t="str">
            <v>340</v>
          </cell>
          <cell r="C547" t="str">
            <v>30</v>
          </cell>
          <cell r="D547" t="str">
            <v>40</v>
          </cell>
          <cell r="E547" t="str">
            <v>015</v>
          </cell>
          <cell r="F547" t="str">
            <v>4520.13</v>
          </cell>
          <cell r="G547" t="str">
            <v>Charges for Services-CDD Encroachment Permit</v>
          </cell>
          <cell r="H547">
            <v>160000</v>
          </cell>
          <cell r="I547">
            <v>0</v>
          </cell>
          <cell r="J547">
            <v>160000</v>
          </cell>
          <cell r="K547">
            <v>0</v>
          </cell>
          <cell r="L547">
            <v>0</v>
          </cell>
          <cell r="M547">
            <v>15299.32</v>
          </cell>
          <cell r="N547">
            <v>144700.68</v>
          </cell>
        </row>
        <row r="548">
          <cell r="A548" t="str">
            <v>340.30.40.015-4520.14</v>
          </cell>
          <cell r="B548" t="str">
            <v>340</v>
          </cell>
          <cell r="C548" t="str">
            <v>30</v>
          </cell>
          <cell r="D548" t="str">
            <v>40</v>
          </cell>
          <cell r="E548" t="str">
            <v>015</v>
          </cell>
          <cell r="F548" t="str">
            <v>4520.14</v>
          </cell>
          <cell r="G548" t="str">
            <v>Charges for Services-CDD Planning Review</v>
          </cell>
          <cell r="H548">
            <v>45000</v>
          </cell>
          <cell r="I548">
            <v>0</v>
          </cell>
          <cell r="J548">
            <v>45000</v>
          </cell>
          <cell r="K548">
            <v>0</v>
          </cell>
          <cell r="L548">
            <v>0</v>
          </cell>
          <cell r="M548">
            <v>15617</v>
          </cell>
          <cell r="N548">
            <v>29383</v>
          </cell>
        </row>
        <row r="549">
          <cell r="A549" t="str">
            <v>340.30.40.015-4520.15</v>
          </cell>
          <cell r="B549" t="str">
            <v>340</v>
          </cell>
          <cell r="C549" t="str">
            <v>30</v>
          </cell>
          <cell r="D549" t="str">
            <v>40</v>
          </cell>
          <cell r="E549" t="str">
            <v>015</v>
          </cell>
          <cell r="F549" t="str">
            <v>4520.15</v>
          </cell>
          <cell r="G549" t="str">
            <v>Charges for Services-CDD Stormwater Quality Control</v>
          </cell>
          <cell r="H549">
            <v>100000</v>
          </cell>
          <cell r="I549">
            <v>0</v>
          </cell>
          <cell r="J549">
            <v>100000</v>
          </cell>
          <cell r="K549">
            <v>0</v>
          </cell>
          <cell r="L549">
            <v>0</v>
          </cell>
          <cell r="M549">
            <v>0</v>
          </cell>
          <cell r="N549">
            <v>100000</v>
          </cell>
        </row>
        <row r="550">
          <cell r="A550" t="str">
            <v>340.30.40.015-4600.02</v>
          </cell>
          <cell r="B550" t="str">
            <v>340</v>
          </cell>
          <cell r="C550" t="str">
            <v>30</v>
          </cell>
          <cell r="D550" t="str">
            <v>40</v>
          </cell>
          <cell r="E550" t="str">
            <v>015</v>
          </cell>
          <cell r="F550" t="str">
            <v>4600.02</v>
          </cell>
          <cell r="G550" t="str">
            <v>Charges for Services-General Government Support Services</v>
          </cell>
          <cell r="H550">
            <v>40795</v>
          </cell>
          <cell r="I550">
            <v>0</v>
          </cell>
          <cell r="J550">
            <v>40795</v>
          </cell>
          <cell r="K550">
            <v>0</v>
          </cell>
          <cell r="L550">
            <v>0</v>
          </cell>
          <cell r="M550">
            <v>0</v>
          </cell>
          <cell r="N550">
            <v>40795</v>
          </cell>
        </row>
        <row r="551">
          <cell r="A551" t="str">
            <v>340.30.40.015-4850.07</v>
          </cell>
          <cell r="B551" t="str">
            <v>340</v>
          </cell>
          <cell r="C551" t="str">
            <v>30</v>
          </cell>
          <cell r="D551" t="str">
            <v>40</v>
          </cell>
          <cell r="E551" t="str">
            <v>015</v>
          </cell>
          <cell r="F551" t="str">
            <v>4850.07</v>
          </cell>
          <cell r="G551" t="str">
            <v>Other Revenue Misc Reimbursement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340.30.40.015-4850.08</v>
          </cell>
          <cell r="B552" t="str">
            <v>340</v>
          </cell>
          <cell r="C552" t="str">
            <v>30</v>
          </cell>
          <cell r="D552" t="str">
            <v>40</v>
          </cell>
          <cell r="E552" t="str">
            <v>015</v>
          </cell>
          <cell r="F552" t="str">
            <v>4850.08</v>
          </cell>
          <cell r="G552" t="str">
            <v>Other Revenue Misc Reimbursement-Developers</v>
          </cell>
          <cell r="H552">
            <v>30000</v>
          </cell>
          <cell r="I552">
            <v>0</v>
          </cell>
          <cell r="J552">
            <v>30000</v>
          </cell>
          <cell r="K552">
            <v>0</v>
          </cell>
          <cell r="L552">
            <v>0</v>
          </cell>
          <cell r="M552">
            <v>0</v>
          </cell>
          <cell r="N552">
            <v>30000</v>
          </cell>
        </row>
        <row r="553">
          <cell r="A553" t="str">
            <v>340.30.40.400-4520.01</v>
          </cell>
          <cell r="B553" t="str">
            <v>340</v>
          </cell>
          <cell r="C553" t="str">
            <v>30</v>
          </cell>
          <cell r="D553" t="str">
            <v>40</v>
          </cell>
          <cell r="E553" t="str">
            <v>400</v>
          </cell>
          <cell r="F553" t="str">
            <v>4520.01</v>
          </cell>
          <cell r="G553" t="str">
            <v>Charges for Services-CDD Zoning &amp; Subdivision Fees</v>
          </cell>
          <cell r="H553">
            <v>168370</v>
          </cell>
          <cell r="I553">
            <v>0</v>
          </cell>
          <cell r="J553">
            <v>168370</v>
          </cell>
          <cell r="K553">
            <v>0</v>
          </cell>
          <cell r="L553">
            <v>0</v>
          </cell>
          <cell r="M553">
            <v>49800</v>
          </cell>
          <cell r="N553">
            <v>118570</v>
          </cell>
        </row>
        <row r="554">
          <cell r="A554" t="str">
            <v>340.30.40.400-4520.02</v>
          </cell>
          <cell r="B554" t="str">
            <v>340</v>
          </cell>
          <cell r="C554" t="str">
            <v>30</v>
          </cell>
          <cell r="D554" t="str">
            <v>40</v>
          </cell>
          <cell r="E554" t="str">
            <v>400</v>
          </cell>
          <cell r="F554" t="str">
            <v>4520.02</v>
          </cell>
          <cell r="G554" t="str">
            <v>Charges for Services-CDD Environmental Eval Fees</v>
          </cell>
          <cell r="H554">
            <v>510035</v>
          </cell>
          <cell r="I554">
            <v>0</v>
          </cell>
          <cell r="J554">
            <v>510035</v>
          </cell>
          <cell r="K554">
            <v>0</v>
          </cell>
          <cell r="L554">
            <v>0</v>
          </cell>
          <cell r="M554">
            <v>30224.63</v>
          </cell>
          <cell r="N554">
            <v>479810.37</v>
          </cell>
        </row>
        <row r="555">
          <cell r="A555" t="str">
            <v>340.30.40.400-4520.03</v>
          </cell>
          <cell r="B555" t="str">
            <v>340</v>
          </cell>
          <cell r="C555" t="str">
            <v>30</v>
          </cell>
          <cell r="D555" t="str">
            <v>40</v>
          </cell>
          <cell r="E555" t="str">
            <v>400</v>
          </cell>
          <cell r="F555" t="str">
            <v>4520.03</v>
          </cell>
          <cell r="G555" t="str">
            <v>Charges for Services-CDD Design/ Site Plan Review Fees</v>
          </cell>
          <cell r="H555">
            <v>130805</v>
          </cell>
          <cell r="I555">
            <v>0</v>
          </cell>
          <cell r="J555">
            <v>130805</v>
          </cell>
          <cell r="K555">
            <v>0</v>
          </cell>
          <cell r="L555">
            <v>0</v>
          </cell>
          <cell r="M555">
            <v>41955</v>
          </cell>
          <cell r="N555">
            <v>88850</v>
          </cell>
        </row>
        <row r="556">
          <cell r="A556" t="str">
            <v>340.30.40.400-4520.04</v>
          </cell>
          <cell r="B556" t="str">
            <v>340</v>
          </cell>
          <cell r="C556" t="str">
            <v>30</v>
          </cell>
          <cell r="D556" t="str">
            <v>40</v>
          </cell>
          <cell r="E556" t="str">
            <v>400</v>
          </cell>
          <cell r="F556" t="str">
            <v>4520.04</v>
          </cell>
          <cell r="G556" t="str">
            <v>Charges for Services-CDD Special Service Fees</v>
          </cell>
          <cell r="H556">
            <v>250330</v>
          </cell>
          <cell r="I556">
            <v>0</v>
          </cell>
          <cell r="J556">
            <v>250330</v>
          </cell>
          <cell r="K556">
            <v>0</v>
          </cell>
          <cell r="L556">
            <v>0</v>
          </cell>
          <cell r="M556">
            <v>101229.04</v>
          </cell>
          <cell r="N556">
            <v>149100.96</v>
          </cell>
        </row>
        <row r="557">
          <cell r="A557" t="str">
            <v>340.30.40.400-4520.05</v>
          </cell>
          <cell r="B557" t="str">
            <v>340</v>
          </cell>
          <cell r="C557" t="str">
            <v>30</v>
          </cell>
          <cell r="D557" t="str">
            <v>40</v>
          </cell>
          <cell r="E557" t="str">
            <v>400</v>
          </cell>
          <cell r="F557" t="str">
            <v>4520.05</v>
          </cell>
          <cell r="G557" t="str">
            <v>Charges for Services-CDD Annexation Fees</v>
          </cell>
          <cell r="H557">
            <v>13430</v>
          </cell>
          <cell r="I557">
            <v>0</v>
          </cell>
          <cell r="J557">
            <v>13430</v>
          </cell>
          <cell r="K557">
            <v>0</v>
          </cell>
          <cell r="L557">
            <v>0</v>
          </cell>
          <cell r="M557">
            <v>0</v>
          </cell>
          <cell r="N557">
            <v>13430</v>
          </cell>
        </row>
        <row r="558">
          <cell r="A558" t="str">
            <v>340.30.40.400-4520.06</v>
          </cell>
          <cell r="B558" t="str">
            <v>340</v>
          </cell>
          <cell r="C558" t="str">
            <v>30</v>
          </cell>
          <cell r="D558" t="str">
            <v>40</v>
          </cell>
          <cell r="E558" t="str">
            <v>400</v>
          </cell>
          <cell r="F558" t="str">
            <v>4520.06</v>
          </cell>
          <cell r="G558" t="str">
            <v>Charges for Services-CDD Project Allocation Fee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 t="str">
            <v>340.30.40.400-4520.07</v>
          </cell>
          <cell r="B559" t="str">
            <v>340</v>
          </cell>
          <cell r="C559" t="str">
            <v>30</v>
          </cell>
          <cell r="D559" t="str">
            <v>40</v>
          </cell>
          <cell r="E559" t="str">
            <v>400</v>
          </cell>
          <cell r="F559" t="str">
            <v>4520.07</v>
          </cell>
          <cell r="G559" t="str">
            <v>Charges for Services-CDD Development Agreement Fee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340.30.40.400-4520.08</v>
          </cell>
          <cell r="B560" t="str">
            <v>340</v>
          </cell>
          <cell r="C560" t="str">
            <v>30</v>
          </cell>
          <cell r="D560" t="str">
            <v>40</v>
          </cell>
          <cell r="E560" t="str">
            <v>400</v>
          </cell>
          <cell r="F560" t="str">
            <v>4520.08</v>
          </cell>
          <cell r="G560" t="str">
            <v>Charges for Services-CDD Mitigation Monitoring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340.30.40.400-4520.09</v>
          </cell>
          <cell r="B561" t="str">
            <v>340</v>
          </cell>
          <cell r="C561" t="str">
            <v>30</v>
          </cell>
          <cell r="D561" t="str">
            <v>40</v>
          </cell>
          <cell r="E561" t="str">
            <v>400</v>
          </cell>
          <cell r="F561" t="str">
            <v>4520.09</v>
          </cell>
          <cell r="G561" t="str">
            <v>Charges for Services-CDD Plan Retention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40365.47</v>
          </cell>
          <cell r="N561">
            <v>-40365.47</v>
          </cell>
        </row>
        <row r="562">
          <cell r="A562" t="str">
            <v>340.30.40.400-4520.10</v>
          </cell>
          <cell r="B562" t="str">
            <v>340</v>
          </cell>
          <cell r="C562" t="str">
            <v>30</v>
          </cell>
          <cell r="D562" t="str">
            <v>40</v>
          </cell>
          <cell r="E562" t="str">
            <v>400</v>
          </cell>
          <cell r="F562" t="str">
            <v>4520.10</v>
          </cell>
          <cell r="G562" t="str">
            <v>Charges for Services-CDD Admin Fee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340.30.40.400-4520.16</v>
          </cell>
          <cell r="B563" t="str">
            <v>340</v>
          </cell>
          <cell r="C563" t="str">
            <v>30</v>
          </cell>
          <cell r="D563" t="str">
            <v>40</v>
          </cell>
          <cell r="E563" t="str">
            <v>400</v>
          </cell>
          <cell r="F563" t="str">
            <v>4520.16</v>
          </cell>
          <cell r="G563" t="str">
            <v>Charges for Services-CDD Long Range Plan</v>
          </cell>
          <cell r="H563">
            <v>200000</v>
          </cell>
          <cell r="I563">
            <v>0</v>
          </cell>
          <cell r="J563">
            <v>200000</v>
          </cell>
          <cell r="K563">
            <v>0</v>
          </cell>
          <cell r="L563">
            <v>0</v>
          </cell>
          <cell r="M563">
            <v>186274.3</v>
          </cell>
          <cell r="N563">
            <v>13725.7</v>
          </cell>
        </row>
        <row r="564">
          <cell r="A564" t="str">
            <v>340.30.40.400-4600.01</v>
          </cell>
          <cell r="B564" t="str">
            <v>340</v>
          </cell>
          <cell r="C564" t="str">
            <v>30</v>
          </cell>
          <cell r="D564" t="str">
            <v>40</v>
          </cell>
          <cell r="E564" t="str">
            <v>400</v>
          </cell>
          <cell r="F564" t="str">
            <v>4600.01</v>
          </cell>
          <cell r="G564" t="str">
            <v>Charges for Services-General Government Filing Fees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>340.30.40.400-4850.07</v>
          </cell>
          <cell r="B565" t="str">
            <v>340</v>
          </cell>
          <cell r="C565" t="str">
            <v>30</v>
          </cell>
          <cell r="D565" t="str">
            <v>40</v>
          </cell>
          <cell r="E565" t="str">
            <v>400</v>
          </cell>
          <cell r="F565" t="str">
            <v>4850.07</v>
          </cell>
          <cell r="G565" t="str">
            <v>Other Revenue Misc Reimbursement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340.30.40.400-4850.08</v>
          </cell>
          <cell r="B566" t="str">
            <v>340</v>
          </cell>
          <cell r="C566" t="str">
            <v>30</v>
          </cell>
          <cell r="D566" t="str">
            <v>40</v>
          </cell>
          <cell r="E566" t="str">
            <v>400</v>
          </cell>
          <cell r="F566" t="str">
            <v>4850.08</v>
          </cell>
          <cell r="G566" t="str">
            <v>Other Revenue Misc Reimbursement-Developers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340.30.45.000-4300.12</v>
          </cell>
          <cell r="B567" t="str">
            <v>340</v>
          </cell>
          <cell r="C567" t="str">
            <v>30</v>
          </cell>
          <cell r="D567" t="str">
            <v>45</v>
          </cell>
          <cell r="E567" t="str">
            <v>000</v>
          </cell>
          <cell r="F567" t="str">
            <v>4300.12</v>
          </cell>
          <cell r="G567" t="str">
            <v>Licenses and Permits Building Permits</v>
          </cell>
          <cell r="H567">
            <v>2300000</v>
          </cell>
          <cell r="I567">
            <v>0</v>
          </cell>
          <cell r="J567">
            <v>2300000</v>
          </cell>
          <cell r="K567">
            <v>0</v>
          </cell>
          <cell r="L567">
            <v>0</v>
          </cell>
          <cell r="M567">
            <v>1011896.06</v>
          </cell>
          <cell r="N567">
            <v>1288103.94</v>
          </cell>
        </row>
        <row r="568">
          <cell r="A568" t="str">
            <v>340.30.45.000-4300.13</v>
          </cell>
          <cell r="B568" t="str">
            <v>340</v>
          </cell>
          <cell r="C568" t="str">
            <v>30</v>
          </cell>
          <cell r="D568" t="str">
            <v>45</v>
          </cell>
          <cell r="E568" t="str">
            <v>000</v>
          </cell>
          <cell r="F568" t="str">
            <v>4300.13</v>
          </cell>
          <cell r="G568" t="str">
            <v>Licenses and Permits Plumbing Permits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340.30.45.000-4300.14</v>
          </cell>
          <cell r="B569" t="str">
            <v>340</v>
          </cell>
          <cell r="C569" t="str">
            <v>30</v>
          </cell>
          <cell r="D569" t="str">
            <v>45</v>
          </cell>
          <cell r="E569" t="str">
            <v>000</v>
          </cell>
          <cell r="F569" t="str">
            <v>4300.14</v>
          </cell>
          <cell r="G569" t="str">
            <v>Licenses and Permits Electric Permits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340.30.45.000-4520.09</v>
          </cell>
          <cell r="B570" t="str">
            <v>340</v>
          </cell>
          <cell r="C570" t="str">
            <v>30</v>
          </cell>
          <cell r="D570" t="str">
            <v>45</v>
          </cell>
          <cell r="E570" t="str">
            <v>000</v>
          </cell>
          <cell r="F570" t="str">
            <v>4520.09</v>
          </cell>
          <cell r="G570" t="str">
            <v>Charges for Services-CDD Plan Retention</v>
          </cell>
          <cell r="H570">
            <v>125000</v>
          </cell>
          <cell r="I570">
            <v>0</v>
          </cell>
          <cell r="J570">
            <v>125000</v>
          </cell>
          <cell r="K570">
            <v>0</v>
          </cell>
          <cell r="L570">
            <v>0</v>
          </cell>
          <cell r="M570">
            <v>0</v>
          </cell>
          <cell r="N570">
            <v>125000</v>
          </cell>
        </row>
        <row r="571">
          <cell r="A571" t="str">
            <v>340.30.45.000-4600.13</v>
          </cell>
          <cell r="B571" t="str">
            <v>340</v>
          </cell>
          <cell r="C571" t="str">
            <v>30</v>
          </cell>
          <cell r="D571" t="str">
            <v>45</v>
          </cell>
          <cell r="E571" t="str">
            <v>000</v>
          </cell>
          <cell r="F571" t="str">
            <v>4600.13</v>
          </cell>
          <cell r="G571" t="str">
            <v>Charges for Services-General Government CASP Admin Fee</v>
          </cell>
          <cell r="H571">
            <v>5000</v>
          </cell>
          <cell r="I571">
            <v>0</v>
          </cell>
          <cell r="J571">
            <v>5000</v>
          </cell>
          <cell r="K571">
            <v>0</v>
          </cell>
          <cell r="L571">
            <v>0</v>
          </cell>
          <cell r="M571">
            <v>9528.7999999999993</v>
          </cell>
          <cell r="N571">
            <v>-4528.8</v>
          </cell>
        </row>
        <row r="572">
          <cell r="A572" t="str">
            <v>340.30.45.000-4850.08</v>
          </cell>
          <cell r="B572" t="str">
            <v>340</v>
          </cell>
          <cell r="C572" t="str">
            <v>30</v>
          </cell>
          <cell r="D572" t="str">
            <v>45</v>
          </cell>
          <cell r="E572" t="str">
            <v>000</v>
          </cell>
          <cell r="F572" t="str">
            <v>4850.08</v>
          </cell>
          <cell r="G572" t="str">
            <v>Other Revenue Misc Reimbursement-Developers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4"/>
  <sheetViews>
    <sheetView tabSelected="1" view="pageBreakPreview" zoomScale="110" zoomScaleNormal="100" zoomScaleSheetLayoutView="110" workbookViewId="0">
      <selection activeCell="AL16" sqref="AL16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3" width="12.2851562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 outlineLevel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66" width="10.5703125" style="8" bestFit="1" customWidth="1"/>
    <col min="67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172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171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1" t="s">
        <v>2</v>
      </c>
      <c r="G5" s="201"/>
      <c r="H5" s="201"/>
      <c r="I5" s="201"/>
      <c r="J5" s="201"/>
      <c r="K5" s="201"/>
      <c r="L5" s="201"/>
      <c r="M5" s="16"/>
      <c r="N5" s="15"/>
      <c r="O5" s="15"/>
      <c r="Q5" s="201" t="s">
        <v>3</v>
      </c>
      <c r="R5" s="201"/>
      <c r="S5" s="201"/>
      <c r="T5" s="201"/>
      <c r="U5" s="201"/>
      <c r="V5" s="201"/>
      <c r="W5" s="201"/>
      <c r="X5" s="16"/>
      <c r="Y5" s="15"/>
      <c r="Z5" s="15"/>
      <c r="AA5" s="17"/>
      <c r="AB5" s="202" t="s">
        <v>4</v>
      </c>
      <c r="AC5" s="202"/>
      <c r="AD5" s="202"/>
      <c r="AE5" s="202"/>
      <c r="AF5" s="202"/>
      <c r="AG5" s="202"/>
      <c r="AH5" s="202"/>
      <c r="AI5" s="202"/>
      <c r="AJ5" s="202"/>
      <c r="AK5" s="202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0" t="s">
        <v>14</v>
      </c>
      <c r="N6" s="200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0" t="s">
        <v>14</v>
      </c>
      <c r="Y6" s="200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00" t="s">
        <v>18</v>
      </c>
      <c r="AJ6" s="200"/>
      <c r="AK6" s="24" t="s">
        <v>15</v>
      </c>
      <c r="AL6" s="25"/>
      <c r="AM6" s="23" t="s">
        <v>443</v>
      </c>
      <c r="AN6" s="24" t="s">
        <v>8</v>
      </c>
      <c r="AO6" s="142" t="s">
        <v>445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0" t="s">
        <v>18</v>
      </c>
      <c r="AV6" s="200"/>
      <c r="AW6" s="24" t="s">
        <v>15</v>
      </c>
      <c r="AY6" s="23" t="s">
        <v>19</v>
      </c>
      <c r="AZ6" s="200" t="s">
        <v>20</v>
      </c>
      <c r="BA6" s="200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0" t="s">
        <v>18</v>
      </c>
      <c r="BI6" s="200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3205209.45</v>
      </c>
      <c r="G8" s="32">
        <f>F8</f>
        <v>3205209.45</v>
      </c>
      <c r="H8" s="32"/>
      <c r="I8" s="32"/>
      <c r="J8" s="32"/>
      <c r="K8" s="32"/>
      <c r="L8" s="32">
        <v>0</v>
      </c>
      <c r="M8" s="32"/>
      <c r="N8" s="32"/>
      <c r="O8" s="32"/>
      <c r="Q8" s="32">
        <v>6754289.9699999997</v>
      </c>
      <c r="R8" s="32">
        <f>Q8</f>
        <v>6754289.9699999997</v>
      </c>
      <c r="S8" s="32"/>
      <c r="T8" s="32"/>
      <c r="U8" s="32"/>
      <c r="V8" s="32"/>
      <c r="W8" s="32">
        <f>Q8</f>
        <v>6754289.9699999997</v>
      </c>
      <c r="X8" s="32"/>
      <c r="Y8" s="32"/>
      <c r="Z8" s="32"/>
      <c r="AA8" s="34"/>
      <c r="AB8" s="35">
        <f>+W33</f>
        <v>8390814.7100000009</v>
      </c>
      <c r="AC8" s="32">
        <f>AB8</f>
        <v>8390814.7100000009</v>
      </c>
      <c r="AD8" s="32"/>
      <c r="AE8" s="32"/>
      <c r="AF8" s="32"/>
      <c r="AG8" s="32"/>
      <c r="AH8" s="32">
        <f>AB8</f>
        <v>8390814.7100000009</v>
      </c>
      <c r="AL8" s="14"/>
      <c r="AM8" s="35">
        <f>AH33</f>
        <v>10044369.620000001</v>
      </c>
      <c r="AN8" s="35">
        <f>AH33</f>
        <v>10044369.620000001</v>
      </c>
      <c r="AO8" s="32">
        <f>AM8</f>
        <v>10044369.620000001</v>
      </c>
      <c r="AP8" s="32"/>
      <c r="AQ8" s="32"/>
      <c r="AR8" s="32"/>
      <c r="AS8" s="32"/>
      <c r="AT8" s="32">
        <f>AH33</f>
        <v>10044369.620000001</v>
      </c>
      <c r="AY8" s="35">
        <f>AT33</f>
        <v>10044369.620000001</v>
      </c>
      <c r="BB8" s="32"/>
      <c r="BC8" s="32"/>
      <c r="BD8" s="32"/>
      <c r="BE8" s="32"/>
      <c r="BF8" s="32"/>
      <c r="BG8" s="32">
        <f>AT33</f>
        <v>10044369.620000001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SUMIF(Revenues!$A$3:$A$44,'Current Working'!$A$11:$A$13,Revenues!H$3:H$44)</f>
        <v>1335150</v>
      </c>
      <c r="G11" s="42">
        <f>SUMIF(Revenues!$A$3:$A$44,'Current Working'!$A$11:$A$13,Revenues!I$3:I$44)</f>
        <v>1335150</v>
      </c>
      <c r="H11" s="42">
        <f>SUMIF(Revenues!$A$3:$A$44,'Current Working'!$A$11:$A$13,Revenues!J$3:J$44)</f>
        <v>0</v>
      </c>
      <c r="I11" s="42">
        <f>SUMIF(Revenues!$A$3:$A$44,'Current Working'!$A$11:$A$13,Revenues!K$3:K$44)</f>
        <v>0</v>
      </c>
      <c r="J11" s="42">
        <f>SUMIF(Revenues!$A$3:$A$44,'Current Working'!$A$11:$A$13,Revenues!L$3:L$44)</f>
        <v>0</v>
      </c>
      <c r="K11" s="42">
        <f>SUMIF(Revenues!$A$3:$A$44,'Current Working'!$A$11:$A$13,Revenues!M$3:M$44)</f>
        <v>3789134.8000000003</v>
      </c>
      <c r="L11" s="42">
        <f>SUMIF(Revenues!$A$3:$A$44,'Current Working'!$A$11:$A$13,Revenues!N$3:N$44)</f>
        <v>3789134.8000000003</v>
      </c>
      <c r="M11" s="43">
        <f>L11-G11</f>
        <v>2453984.8000000003</v>
      </c>
      <c r="N11" s="44">
        <f>IFERROR(M11/G11,"-")</f>
        <v>1.8379843463281282</v>
      </c>
      <c r="O11" s="45"/>
      <c r="Q11" s="42">
        <f>SUMIF(Revenues!$A$3:$A$44,'Current Working'!$A$11:$A$13,Revenues!Q$3:Q$44)</f>
        <v>2373530</v>
      </c>
      <c r="R11" s="42">
        <f>SUMIF(Revenues!$A$3:$A$44,'Current Working'!$A$11:$A$13,Revenues!R$3:R$44)</f>
        <v>2373530</v>
      </c>
      <c r="S11" s="42">
        <f>SUMIF(Revenues!$A$3:$A$44,'Current Working'!$A$11:$A$13,Revenues!S$3:S$44)</f>
        <v>0</v>
      </c>
      <c r="T11" s="42">
        <f>SUMIF(Revenues!$A$3:$A$44,'Current Working'!$A$11:$A$13,Revenues!T$3:T$44)</f>
        <v>0</v>
      </c>
      <c r="U11" s="42">
        <f>SUMIF(Revenues!$A$3:$A$44,'Current Working'!$A$11:$A$13,Revenues!U$3:U$44)</f>
        <v>0</v>
      </c>
      <c r="V11" s="42">
        <f>SUMIF(Revenues!$A$3:$A$44,'Current Working'!$A$11:$A$13,Revenues!V$3:V$44)</f>
        <v>2979428.61</v>
      </c>
      <c r="W11" s="42">
        <f>SUMIF(Revenues!$A$3:$A$44,'Current Working'!$A$11:$A$13,Revenues!W$3:W$44)</f>
        <v>2979428.61</v>
      </c>
      <c r="X11" s="43">
        <f>+W11-Q11</f>
        <v>605898.60999999987</v>
      </c>
      <c r="Y11" s="44">
        <f>IFERROR(X11/Q11,"-")</f>
        <v>0.25527320488892069</v>
      </c>
      <c r="Z11" s="45"/>
      <c r="AA11" s="45"/>
      <c r="AB11" s="42">
        <f>SUMIF(Revenues!$A$3:$A$44,'Current Working'!$A$11:$A$13,Revenues!Z$3:Z$44)</f>
        <v>2894545</v>
      </c>
      <c r="AC11" s="42">
        <f>SUMIF(Revenues!$A$3:$A$44,'Current Working'!$A$11:$A$13,Revenues!AA$3:AA$44)</f>
        <v>2894545</v>
      </c>
      <c r="AD11" s="42">
        <f>SUMIF(Revenues!$A$3:$A$44,'Current Working'!$A$11:$A$13,Revenues!AB$3:AB$44)</f>
        <v>0</v>
      </c>
      <c r="AE11" s="42">
        <f>SUMIF(Revenues!$A$3:$A$44,'Current Working'!$A$11:$A$13,Revenues!AC$3:AC$44)</f>
        <v>0</v>
      </c>
      <c r="AF11" s="42">
        <f>SUMIF(Revenues!$A$3:$A$44,'Current Working'!$A$11:$A$13,Revenues!AD$3:AD$44)</f>
        <v>0</v>
      </c>
      <c r="AG11" s="42">
        <f>SUMIF(Revenues!$A$3:$A$44,'Current Working'!$A$11:$A$13,Revenues!AE$3:AE$44)</f>
        <v>2979032.35</v>
      </c>
      <c r="AH11" s="42">
        <f>SUMIF(Revenues!$A$3:$A$44,'Current Working'!$A$11:$A$13,Revenues!AF$3:AF$44)</f>
        <v>2979032.35</v>
      </c>
      <c r="AI11" s="46">
        <f>+AH11-AC11</f>
        <v>84487.350000000093</v>
      </c>
      <c r="AJ11" s="47">
        <f>IFERROR(AI11/AC11,"-")</f>
        <v>2.9188473490652275E-2</v>
      </c>
      <c r="AK11" s="48"/>
      <c r="AL11" s="49"/>
      <c r="AM11" s="42">
        <f>SUMIF(Revenues!$A$3:$A$44,'Current Working'!$A$11:$A$13,Revenues!AI$3:AI$44)</f>
        <v>2894545</v>
      </c>
      <c r="AN11" s="42">
        <f>SUMIF(Revenues!$A$3:$A$44,'Current Working'!$A$11:$A$13,Revenues!AJ$3:AJ$44)</f>
        <v>2894545</v>
      </c>
      <c r="AO11" s="42">
        <f>SUMIF(Revenues!$A$3:$A$44,'Current Working'!$A$11:$A$13,Revenues!AK$3:AK$44)</f>
        <v>2894545</v>
      </c>
      <c r="AP11" s="42">
        <f>SUMIF(Revenues!$A$3:$A$44,'Current Working'!$A$11:$A$13,Revenues!AL$3:AL$44)</f>
        <v>649772.52</v>
      </c>
      <c r="AQ11" s="42">
        <f>SUMIF(Revenues!$A$3:$A$44,'Current Working'!$A$11:$A$13,Revenues!AM$3:AM$44)</f>
        <v>0</v>
      </c>
      <c r="AR11" s="42">
        <f>SUMIF(Revenues!$A$3:$A$44,'Current Working'!$A$11:$A$13,Revenues!AN$3:AN$44)</f>
        <v>0</v>
      </c>
      <c r="AS11" s="42">
        <f>SUMIF(Revenues!$A$3:$A$44,'Current Working'!$A$11:$A$13,Revenues!AO$3:AO$44)</f>
        <v>0</v>
      </c>
      <c r="AT11" s="42">
        <f>SUMIF(Revenues!$A$3:$A$44,'Current Working'!$A$11:$A$13,Revenues!AP$3:AP$44)</f>
        <v>0</v>
      </c>
      <c r="AU11" s="46">
        <f>+AT11-AN11</f>
        <v>-2894545</v>
      </c>
      <c r="AV11" s="47">
        <f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SUMIF(Revenues!$A$3:$A$44,'Current Working'!$A$11:$A$13,Revenues!H$3:H$44)</f>
        <v>2200</v>
      </c>
      <c r="G12" s="42">
        <f>SUMIF(Revenues!$A$3:$A$44,'Current Working'!$A$11:$A$13,Revenues!I$3:I$44)</f>
        <v>2200</v>
      </c>
      <c r="H12" s="42">
        <f>SUMIF(Revenues!$A$3:$A$44,'Current Working'!$A$11:$A$13,Revenues!J$3:J$44)</f>
        <v>0</v>
      </c>
      <c r="I12" s="42">
        <f>SUMIF(Revenues!$A$3:$A$44,'Current Working'!$A$11:$A$13,Revenues!K$3:K$44)</f>
        <v>0</v>
      </c>
      <c r="J12" s="42">
        <f>SUMIF(Revenues!$A$3:$A$44,'Current Working'!$A$11:$A$13,Revenues!L$3:L$44)</f>
        <v>0</v>
      </c>
      <c r="K12" s="42">
        <f>SUMIF(Revenues!$A$3:$A$44,'Current Working'!$A$11:$A$13,Revenues!M$3:M$44)</f>
        <v>4412.6100000000006</v>
      </c>
      <c r="L12" s="42">
        <f>SUMIF(Revenues!$A$3:$A$44,'Current Working'!$A$11:$A$13,Revenues!N$3:N$44)</f>
        <v>4412.6100000000006</v>
      </c>
      <c r="M12" s="43">
        <f>L12-G12</f>
        <v>2212.6100000000006</v>
      </c>
      <c r="N12" s="44">
        <f>IFERROR(M12/G12,"-")</f>
        <v>1.0057318181818184</v>
      </c>
      <c r="O12" s="45"/>
      <c r="Q12" s="42">
        <f>SUMIF(Revenues!$A$3:$A$44,'Current Working'!$A$11:$A$13,Revenues!Q$3:Q$44)</f>
        <v>2200</v>
      </c>
      <c r="R12" s="42">
        <f>SUMIF(Revenues!$A$3:$A$44,'Current Working'!$A$11:$A$13,Revenues!R$3:R$44)</f>
        <v>2200</v>
      </c>
      <c r="S12" s="42">
        <f>SUMIF(Revenues!$A$3:$A$44,'Current Working'!$A$11:$A$13,Revenues!S$3:S$44)</f>
        <v>0</v>
      </c>
      <c r="T12" s="42">
        <f>SUMIF(Revenues!$A$3:$A$44,'Current Working'!$A$11:$A$13,Revenues!T$3:T$44)</f>
        <v>0</v>
      </c>
      <c r="U12" s="42">
        <f>SUMIF(Revenues!$A$3:$A$44,'Current Working'!$A$11:$A$13,Revenues!U$3:U$44)</f>
        <v>0</v>
      </c>
      <c r="V12" s="42">
        <f>SUMIF(Revenues!$A$3:$A$44,'Current Working'!$A$11:$A$13,Revenues!V$3:V$44)</f>
        <v>6737.87</v>
      </c>
      <c r="W12" s="42">
        <f>SUMIF(Revenues!$A$3:$A$44,'Current Working'!$A$11:$A$13,Revenues!W$3:W$44)</f>
        <v>6737.87</v>
      </c>
      <c r="X12" s="43">
        <f>+W12-Q12</f>
        <v>4537.87</v>
      </c>
      <c r="Y12" s="44">
        <f>IFERROR(X12/L12,"-")</f>
        <v>1.0283868277504695</v>
      </c>
      <c r="Z12" s="45"/>
      <c r="AA12" s="45"/>
      <c r="AB12" s="42">
        <f>SUMIF(Revenues!$A$3:$A$44,'Current Working'!$A$11:$A$13,Revenues!Z$3:Z$44)</f>
        <v>2200</v>
      </c>
      <c r="AC12" s="42">
        <f>SUMIF(Revenues!$A$3:$A$44,'Current Working'!$A$11:$A$13,Revenues!AA$3:AA$44)</f>
        <v>2200</v>
      </c>
      <c r="AD12" s="42">
        <f>SUMIF(Revenues!$A$3:$A$44,'Current Working'!$A$11:$A$13,Revenues!AB$3:AB$44)</f>
        <v>0</v>
      </c>
      <c r="AE12" s="42">
        <f>SUMIF(Revenues!$A$3:$A$44,'Current Working'!$A$11:$A$13,Revenues!AC$3:AC$44)</f>
        <v>0</v>
      </c>
      <c r="AF12" s="42">
        <f>SUMIF(Revenues!$A$3:$A$44,'Current Working'!$A$11:$A$13,Revenues!AD$3:AD$44)</f>
        <v>0</v>
      </c>
      <c r="AG12" s="42">
        <f>SUMIF(Revenues!$A$3:$A$44,'Current Working'!$A$11:$A$13,Revenues!AE$3:AE$44)</f>
        <v>1847.62</v>
      </c>
      <c r="AH12" s="42">
        <f>SUMIF(Revenues!$A$3:$A$44,'Current Working'!$A$11:$A$13,Revenues!AF$3:AF$44)</f>
        <v>1847.62</v>
      </c>
      <c r="AI12" s="43">
        <f>+AH12-AC12</f>
        <v>-352.38000000000011</v>
      </c>
      <c r="AJ12" s="47">
        <f>IFERROR(AI12/AC12,"-")</f>
        <v>-0.16017272727272733</v>
      </c>
      <c r="AL12" s="14"/>
      <c r="AM12" s="42">
        <f>SUMIF(Revenues!$A$3:$A$44,'Current Working'!$A$11:$A$13,Revenues!AI$3:AI$44)</f>
        <v>2200</v>
      </c>
      <c r="AN12" s="42">
        <f>SUMIF(Revenues!$A$3:$A$44,'Current Working'!$A$11:$A$13,Revenues!AJ$3:AJ$44)</f>
        <v>2200</v>
      </c>
      <c r="AO12" s="42">
        <f>SUMIF(Revenues!$A$3:$A$44,'Current Working'!$A$11:$A$13,Revenues!AK$3:AK$44)</f>
        <v>2200</v>
      </c>
      <c r="AP12" s="42">
        <f>SUMIF(Revenues!$A$3:$A$44,'Current Working'!$A$11:$A$13,Revenues!AL$3:AL$44)</f>
        <v>0</v>
      </c>
      <c r="AQ12" s="42">
        <f>SUMIF(Revenues!$A$3:$A$44,'Current Working'!$A$11:$A$13,Revenues!AM$3:AM$44)</f>
        <v>0</v>
      </c>
      <c r="AR12" s="42">
        <f>SUMIF(Revenues!$A$3:$A$44,'Current Working'!$A$11:$A$13,Revenues!AN$3:AN$44)</f>
        <v>0</v>
      </c>
      <c r="AS12" s="42">
        <f>SUMIF(Revenues!$A$3:$A$44,'Current Working'!$A$11:$A$13,Revenues!AO$3:AO$44)</f>
        <v>0</v>
      </c>
      <c r="AT12" s="42">
        <f>SUMIF(Revenues!$A$3:$A$44,'Current Working'!$A$11:$A$13,Revenues!AP$3:AP$44)</f>
        <v>0</v>
      </c>
      <c r="AU12" s="46">
        <f>+AT12-AN12</f>
        <v>-2200</v>
      </c>
      <c r="AV12" s="47">
        <f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SUMIF(Revenues!$A$3:$A$44,'Current Working'!$A$11:$A$13,Revenues!H$3:H$44)</f>
        <v>2800000</v>
      </c>
      <c r="G13" s="42">
        <f>SUMIF(Revenues!$A$3:$A$44,'Current Working'!$A$11:$A$13,Revenues!I$3:I$44)</f>
        <v>2800000</v>
      </c>
      <c r="H13" s="42">
        <f>SUMIF(Revenues!$A$3:$A$44,'Current Working'!$A$11:$A$13,Revenues!J$3:J$44)</f>
        <v>0</v>
      </c>
      <c r="I13" s="42">
        <f>SUMIF(Revenues!$A$3:$A$44,'Current Working'!$A$11:$A$13,Revenues!K$3:K$44)</f>
        <v>0</v>
      </c>
      <c r="J13" s="42">
        <f>SUMIF(Revenues!$A$3:$A$44,'Current Working'!$A$11:$A$13,Revenues!L$3:L$44)</f>
        <v>0</v>
      </c>
      <c r="K13" s="42">
        <f>SUMIF(Revenues!$A$3:$A$44,'Current Working'!$A$11:$A$13,Revenues!M$3:M$44)</f>
        <v>3538344.68</v>
      </c>
      <c r="L13" s="42">
        <f>SUMIF(Revenues!$A$3:$A$44,'Current Working'!$A$11:$A$13,Revenues!N$3:N$44)</f>
        <v>3538344.68</v>
      </c>
      <c r="M13" s="43">
        <f>L13-G13</f>
        <v>738344.68000000017</v>
      </c>
      <c r="N13" s="44">
        <f>IFERROR(M13/G13,"-")</f>
        <v>0.26369452857142861</v>
      </c>
      <c r="O13" s="45"/>
      <c r="Q13" s="42">
        <f>SUMIF(Revenues!$A$3:$A$44,'Current Working'!$A$11:$A$13,Revenues!Q$3:Q$44)</f>
        <v>2500000</v>
      </c>
      <c r="R13" s="42">
        <f>SUMIF(Revenues!$A$3:$A$44,'Current Working'!$A$11:$A$13,Revenues!R$3:R$44)</f>
        <v>2500000</v>
      </c>
      <c r="S13" s="42">
        <f>SUMIF(Revenues!$A$3:$A$44,'Current Working'!$A$11:$A$13,Revenues!S$3:S$44)</f>
        <v>0</v>
      </c>
      <c r="T13" s="42">
        <f>SUMIF(Revenues!$A$3:$A$44,'Current Working'!$A$11:$A$13,Revenues!T$3:T$44)</f>
        <v>0</v>
      </c>
      <c r="U13" s="42">
        <f>SUMIF(Revenues!$A$3:$A$44,'Current Working'!$A$11:$A$13,Revenues!U$3:U$44)</f>
        <v>0</v>
      </c>
      <c r="V13" s="42">
        <f>SUMIF(Revenues!$A$3:$A$44,'Current Working'!$A$11:$A$13,Revenues!V$3:V$44)</f>
        <v>3314049.46</v>
      </c>
      <c r="W13" s="42">
        <f>SUMIF(Revenues!$A$3:$A$44,'Current Working'!$A$11:$A$13,Revenues!W$3:W$44)</f>
        <v>3314049.46</v>
      </c>
      <c r="X13" s="50">
        <f>+W13-Q13</f>
        <v>814049.46</v>
      </c>
      <c r="Y13" s="51">
        <f>IFERROR(X13/L13,"-")</f>
        <v>0.23006505403538016</v>
      </c>
      <c r="Z13" s="45"/>
      <c r="AA13" s="45"/>
      <c r="AB13" s="42">
        <f>SUMIF(Revenues!$A$3:$A$44,'Current Working'!$A$11:$A$13,Revenues!Z$3:Z$44)</f>
        <v>2330000</v>
      </c>
      <c r="AC13" s="42">
        <f>SUMIF(Revenues!$A$3:$A$44,'Current Working'!$A$11:$A$13,Revenues!AA$3:AA$44)</f>
        <v>2330000</v>
      </c>
      <c r="AD13" s="42">
        <f>SUMIF(Revenues!$A$3:$A$44,'Current Working'!$A$11:$A$13,Revenues!AB$3:AB$44)</f>
        <v>0</v>
      </c>
      <c r="AE13" s="42">
        <f>SUMIF(Revenues!$A$3:$A$44,'Current Working'!$A$11:$A$13,Revenues!AC$3:AC$44)</f>
        <v>0</v>
      </c>
      <c r="AF13" s="42">
        <f>SUMIF(Revenues!$A$3:$A$44,'Current Working'!$A$11:$A$13,Revenues!AD$3:AD$44)</f>
        <v>0</v>
      </c>
      <c r="AG13" s="42">
        <f>SUMIF(Revenues!$A$3:$A$44,'Current Working'!$A$11:$A$13,Revenues!AE$3:AE$44)</f>
        <v>3605170.9499999997</v>
      </c>
      <c r="AH13" s="42">
        <f>SUMIF(Revenues!$A$3:$A$44,'Current Working'!$A$11:$A$13,Revenues!AF$3:AF$44)</f>
        <v>3605170.9499999997</v>
      </c>
      <c r="AI13" s="43">
        <f>+AH13-AC13</f>
        <v>1275170.9499999997</v>
      </c>
      <c r="AJ13" s="47">
        <f>IFERROR(AI13/AC13,"-")</f>
        <v>0.54728366952789687</v>
      </c>
      <c r="AL13" s="14"/>
      <c r="AM13" s="42">
        <f>SUMIF(Revenues!$A$3:$A$44,'Current Working'!$A$11:$A$13,Revenues!AI$3:AI$44)</f>
        <v>2330000</v>
      </c>
      <c r="AN13" s="42">
        <f>SUMIF(Revenues!$A$3:$A$44,'Current Working'!$A$11:$A$13,Revenues!AJ$3:AJ$44)</f>
        <v>2330000</v>
      </c>
      <c r="AO13" s="42">
        <f>SUMIF(Revenues!$A$3:$A$44,'Current Working'!$A$11:$A$13,Revenues!AK$3:AK$44)</f>
        <v>2330000</v>
      </c>
      <c r="AP13" s="42">
        <f>SUMIF(Revenues!$A$3:$A$44,'Current Working'!$A$11:$A$13,Revenues!AL$3:AL$44)</f>
        <v>1011896.06</v>
      </c>
      <c r="AQ13" s="42">
        <f>SUMIF(Revenues!$A$3:$A$44,'Current Working'!$A$11:$A$13,Revenues!AM$3:AM$44)</f>
        <v>0</v>
      </c>
      <c r="AR13" s="42">
        <f>SUMIF(Revenues!$A$3:$A$44,'Current Working'!$A$11:$A$13,Revenues!AN$3:AN$44)</f>
        <v>0</v>
      </c>
      <c r="AS13" s="42">
        <f>SUMIF(Revenues!$A$3:$A$44,'Current Working'!$A$11:$A$13,Revenues!AO$3:AO$44)</f>
        <v>0</v>
      </c>
      <c r="AT13" s="42">
        <f>SUMIF(Revenues!$A$3:$A$44,'Current Working'!$A$11:$A$13,Revenues!AP$3:AP$44)</f>
        <v>0</v>
      </c>
      <c r="AU13" s="46">
        <f>+AT13-AN13</f>
        <v>-2330000</v>
      </c>
      <c r="AV13" s="47">
        <f>IFERROR(AU13/AN13,"-")</f>
        <v>-1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4137350</v>
      </c>
      <c r="G14" s="54">
        <f t="shared" si="0"/>
        <v>4137350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7331892.0899999999</v>
      </c>
      <c r="L14" s="54">
        <f t="shared" si="0"/>
        <v>7331892.0899999999</v>
      </c>
      <c r="M14" s="55">
        <f>L14-G14</f>
        <v>3194542.09</v>
      </c>
      <c r="N14" s="44">
        <f>IFERROR(M14/G14,"-")</f>
        <v>0.77212275732050706</v>
      </c>
      <c r="O14" s="45"/>
      <c r="Q14" s="54">
        <f t="shared" ref="Q14:W14" si="1">SUM(Q11:Q13)</f>
        <v>4875730</v>
      </c>
      <c r="R14" s="54">
        <f t="shared" si="1"/>
        <v>4875730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6300215.9399999995</v>
      </c>
      <c r="W14" s="54">
        <f t="shared" si="1"/>
        <v>6300215.9399999995</v>
      </c>
      <c r="X14" s="43">
        <f>+W14-Q14</f>
        <v>1424485.9399999995</v>
      </c>
      <c r="Y14" s="44">
        <f>IFERROR(X14/Q14,"-")</f>
        <v>0.29215849524071258</v>
      </c>
      <c r="Z14" s="45"/>
      <c r="AA14" s="45"/>
      <c r="AB14" s="53">
        <f t="shared" ref="AB14:AI14" si="2">SUM(AB11:AB13)</f>
        <v>5226745</v>
      </c>
      <c r="AC14" s="54">
        <f t="shared" si="2"/>
        <v>5226745</v>
      </c>
      <c r="AD14" s="54">
        <f t="shared" si="2"/>
        <v>0</v>
      </c>
      <c r="AE14" s="54">
        <f t="shared" si="2"/>
        <v>0</v>
      </c>
      <c r="AF14" s="54">
        <f t="shared" si="2"/>
        <v>0</v>
      </c>
      <c r="AG14" s="56">
        <f t="shared" si="2"/>
        <v>6586050.9199999999</v>
      </c>
      <c r="AH14" s="54">
        <f t="shared" si="2"/>
        <v>6586050.9199999999</v>
      </c>
      <c r="AI14" s="54">
        <f t="shared" si="2"/>
        <v>1359305.92</v>
      </c>
      <c r="AJ14" s="47">
        <f>IFERROR(AI14/AC14,"-")</f>
        <v>0.26006738802065144</v>
      </c>
      <c r="AL14" s="14"/>
      <c r="AM14" s="53">
        <f t="shared" ref="AM14:AU14" si="3">SUM(AM11:AM13)</f>
        <v>5226745</v>
      </c>
      <c r="AN14" s="54">
        <f t="shared" si="3"/>
        <v>5226745</v>
      </c>
      <c r="AO14" s="54">
        <f t="shared" si="3"/>
        <v>5226745</v>
      </c>
      <c r="AP14" s="54">
        <f t="shared" si="3"/>
        <v>1661668.58</v>
      </c>
      <c r="AQ14" s="54">
        <f t="shared" si="3"/>
        <v>0</v>
      </c>
      <c r="AR14" s="54">
        <f t="shared" si="3"/>
        <v>0</v>
      </c>
      <c r="AS14" s="56">
        <f t="shared" si="3"/>
        <v>0</v>
      </c>
      <c r="AT14" s="54">
        <f t="shared" si="3"/>
        <v>0</v>
      </c>
      <c r="AU14" s="54">
        <f t="shared" si="3"/>
        <v>-5226745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t="shared" ref="BB14:BH14" ca="1" si="4">SUM(BB11:BB13)</f>
        <v>0</v>
      </c>
      <c r="BC14" s="54">
        <f t="shared" ca="1" si="4"/>
        <v>0</v>
      </c>
      <c r="BD14" s="54">
        <f t="shared" ca="1" si="4"/>
        <v>0</v>
      </c>
      <c r="BE14" s="54">
        <f t="shared" ca="1" si="4"/>
        <v>0</v>
      </c>
      <c r="BF14" s="56">
        <f t="shared" ca="1" si="4"/>
        <v>0</v>
      </c>
      <c r="BG14" s="54">
        <f t="shared" ca="1" si="4"/>
        <v>0</v>
      </c>
      <c r="BH14" s="54">
        <f t="shared" ca="1" si="4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6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SUMIF(Expenses!$A$3:$A$183,'Current Working'!$A$17:$A$22,Expenses!H$3:H$183)</f>
        <v>3256542</v>
      </c>
      <c r="G17" s="42">
        <f>SUMIF(Expenses!$A$3:$A$183,'Current Working'!$A$17:$A$22,Expenses!I$3:I$183)</f>
        <v>3287297</v>
      </c>
      <c r="H17" s="42">
        <f>SUMIF(Expenses!$A$3:$A$183,'Current Working'!$A$17:$A$22,Expenses!J$3:J$183)</f>
        <v>0</v>
      </c>
      <c r="I17" s="42">
        <f>SUMIF(Expenses!$A$3:$A$183,'Current Working'!$A$17:$A$22,Expenses!K$3:K$183)</f>
        <v>0</v>
      </c>
      <c r="J17" s="42">
        <f>SUMIF(Expenses!$A$3:$A$183,'Current Working'!$A$17:$A$22,Expenses!L$3:L$183)</f>
        <v>0</v>
      </c>
      <c r="K17" s="42">
        <f>SUMIF(Expenses!$A$3:$A$183,'Current Working'!$A$17:$A$22,Expenses!M$3:M$183)</f>
        <v>2744133.79</v>
      </c>
      <c r="L17" s="42">
        <f>SUMIF(Expenses!$A$3:$A$183,'Current Working'!$A$17:$A$22,Expenses!N$3:N$183)</f>
        <v>2744133.79</v>
      </c>
      <c r="M17" s="46">
        <f>L17-G17</f>
        <v>-543163.21</v>
      </c>
      <c r="N17" s="47">
        <f>IFERROR(M17/G17,"-")</f>
        <v>-0.16523095114314282</v>
      </c>
      <c r="O17" s="41"/>
      <c r="Q17" s="42">
        <f>SUMIF(Expenses!$A$3:$A$183,'Current Working'!$A$17:$A$22,Expenses!Q$3:Q$183)</f>
        <v>3554250</v>
      </c>
      <c r="R17" s="42">
        <f>SUMIF(Expenses!$A$3:$A$183,'Current Working'!$A$17:$A$22,Expenses!R$3:R$183)</f>
        <v>3554250</v>
      </c>
      <c r="S17" s="42">
        <f>SUMIF(Expenses!$A$3:$A$183,'Current Working'!$A$17:$A$22,Expenses!S$3:S$183)</f>
        <v>0</v>
      </c>
      <c r="T17" s="42">
        <f>SUMIF(Expenses!$A$3:$A$183,'Current Working'!$A$17:$A$22,Expenses!T$3:T$183)</f>
        <v>0</v>
      </c>
      <c r="U17" s="42">
        <f>SUMIF(Expenses!$A$3:$A$183,'Current Working'!$A$17:$A$22,Expenses!U$3:U$183)</f>
        <v>0</v>
      </c>
      <c r="V17" s="42">
        <f>SUMIF(Expenses!$A$3:$A$183,'Current Working'!$A$17:$A$22,Expenses!V$3:V$183)</f>
        <v>3288853.7199999988</v>
      </c>
      <c r="W17" s="42">
        <f>SUMIF(Expenses!$A$3:$A$183,'Current Working'!$A$17:$A$22,Expenses!W$3:W$183)</f>
        <v>3288853.7199999988</v>
      </c>
      <c r="X17" s="46">
        <f>+W17-Q17</f>
        <v>-265396.28000000119</v>
      </c>
      <c r="Y17" s="47">
        <f>IFERROR(X17/Q17,"-")</f>
        <v>-7.4670121685306665E-2</v>
      </c>
      <c r="Z17" s="41"/>
      <c r="AA17" s="41"/>
      <c r="AB17" s="42">
        <f>SUMIF(Expenses!$A$3:$A$183,'Current Working'!$A$17:$A$22,Expenses!Z$3:Z$183)</f>
        <v>3693198</v>
      </c>
      <c r="AC17" s="42">
        <f>SUMIF(Expenses!$A$3:$A$183,'Current Working'!$A$17:$A$22,Expenses!AA$3:AA$183)</f>
        <v>3825803</v>
      </c>
      <c r="AD17" s="42">
        <f>SUMIF(Expenses!$A$3:$A$183,'Current Working'!$A$17:$A$22,Expenses!AB$3:AB$183)</f>
        <v>0</v>
      </c>
      <c r="AE17" s="42">
        <f>SUMIF(Expenses!$A$3:$A$183,'Current Working'!$A$17:$A$22,Expenses!AC$3:AC$183)</f>
        <v>0</v>
      </c>
      <c r="AF17" s="42">
        <f>SUMIF(Expenses!$A$3:$A$183,'Current Working'!$A$17:$A$22,Expenses!AD$3:AD$183)</f>
        <v>0</v>
      </c>
      <c r="AG17" s="42">
        <f>SUMIF(Expenses!$A$3:$A$183,'Current Working'!$A$17:$A$22,Expenses!AE$3:AE$183)</f>
        <v>3407747.7800000003</v>
      </c>
      <c r="AH17" s="42">
        <f>SUMIF(Expenses!$A$3:$A$183,'Current Working'!$A$17:$A$22,Expenses!AF$3:AF$183)</f>
        <v>3407747.7800000003</v>
      </c>
      <c r="AI17" s="46">
        <f>+AH17-AC17</f>
        <v>-418055.21999999974</v>
      </c>
      <c r="AJ17" s="47">
        <f>IFERROR(AI17/AC17,"-")</f>
        <v>-0.10927254226106251</v>
      </c>
      <c r="AK17" s="48"/>
      <c r="AL17" s="49"/>
      <c r="AM17" s="42">
        <f>SUMIF(Expenses!$A$3:$A$183,'Current Working'!$A$17:$A$22,Expenses!AI$3:AI$183)</f>
        <v>3767034</v>
      </c>
      <c r="AN17" s="42">
        <f>SUMIF(Expenses!$A$3:$A$183,'Current Working'!$A$17:$A$22,Expenses!AJ$3:AJ$183)</f>
        <v>3767034</v>
      </c>
      <c r="AO17" s="42">
        <f>SUMIF(Expenses!$A$3:$A$183,'Current Working'!$A$17:$A$22,Expenses!AK$3:AK$183)</f>
        <v>3826301</v>
      </c>
      <c r="AP17" s="42">
        <f>SUMIF(Expenses!$A$3:$A$183,'Current Working'!$A$17:$A$22,Expenses!AL$3:AL$183)</f>
        <v>922868.9</v>
      </c>
      <c r="AQ17" s="42">
        <f>SUMIF(Expenses!$A$3:$A$183,'Current Working'!$A$17:$A$22,Expenses!AM$3:AM$183)</f>
        <v>0</v>
      </c>
      <c r="AR17" s="42">
        <f>SUMIF(Expenses!$A$3:$A$183,'Current Working'!$A$17:$A$22,Expenses!AN$3:AN$183)</f>
        <v>0</v>
      </c>
      <c r="AS17" s="42">
        <f>SUMIF(Expenses!$A$3:$A$183,'Current Working'!$A$17:$A$22,Expenses!AO$3:AO$183)</f>
        <v>0</v>
      </c>
      <c r="AT17" s="42">
        <f>SUMIF(Expenses!$A$3:$A$183,'Current Working'!$A$17:$A$22,Expenses!AP$3:AP$183)</f>
        <v>0</v>
      </c>
      <c r="AU17" s="46">
        <f>+AT17-AN17</f>
        <v>-3767034</v>
      </c>
      <c r="AV17" s="47">
        <f>IFERROR(AU17/AN17,"-")</f>
        <v>-1</v>
      </c>
      <c r="AW17" s="48"/>
      <c r="AX17" s="68"/>
      <c r="AY17" s="42">
        <f>SUMIF(Expenses!$A$3:$A$177,'Current Working'!$A$17:$A$22,Expenses!AS$3:AS$182)</f>
        <v>0</v>
      </c>
      <c r="AZ17" s="46">
        <f>+AY17-AT17</f>
        <v>0</v>
      </c>
      <c r="BA17" s="47" t="str">
        <f>IFERROR(AZ17/AT17,"-")</f>
        <v>-</v>
      </c>
      <c r="BB17" s="42">
        <f>SUMIF(Expenses!$A$3:$A$177,'Current Working'!$A$17:$A$22,Expenses!AT$3:AT$182)</f>
        <v>0</v>
      </c>
      <c r="BC17" s="42">
        <f>SUMIF(Expenses!$A$3:$A$177,'Current Working'!$A$17:$A$22,Expenses!AU$3:AU$182)</f>
        <v>0</v>
      </c>
      <c r="BD17" s="42">
        <f>SUMIF(Expenses!$A$3:$A$177,'Current Working'!$A$17:$A$22,Expenses!AV$3:AV$182)</f>
        <v>0</v>
      </c>
      <c r="BE17" s="42">
        <f>SUMIF(Expenses!$A$3:$A$177,'Current Working'!$A$17:$A$22,Expenses!AW$3:AW$182)</f>
        <v>0</v>
      </c>
      <c r="BF17" s="42">
        <f>SUMIF(Expenses!$A$3:$A$177,'Current Working'!$A$17:$A$22,Expenses!AX$3:AX$182)</f>
        <v>0</v>
      </c>
      <c r="BG17" s="42">
        <f>SUMIF(Expenses!$A$3:$A$177,'Current Working'!$A$17:$A$22,Expenses!AY$3:AY$182)</f>
        <v>0</v>
      </c>
      <c r="BH17" s="46">
        <f>+BG17-BB17</f>
        <v>0</v>
      </c>
      <c r="BI17" s="47" t="str">
        <f>IFERROR(BH17/BB17,"-")</f>
        <v>-</v>
      </c>
      <c r="BJ17" s="48"/>
    </row>
    <row r="18" spans="1:66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SUMIF(Expenses!$A$3:$A$183,'Current Working'!$A$17:$A$22,Expenses!H$3:H$183)</f>
        <v>664580</v>
      </c>
      <c r="G18" s="42">
        <f>SUMIF(Expenses!$A$3:$A$183,'Current Working'!$A$17:$A$22,Expenses!I$3:I$183)</f>
        <v>2822580</v>
      </c>
      <c r="H18" s="42">
        <f>SUMIF(Expenses!$A$3:$A$183,'Current Working'!$A$17:$A$22,Expenses!J$3:J$183)</f>
        <v>0</v>
      </c>
      <c r="I18" s="42">
        <f>SUMIF(Expenses!$A$3:$A$183,'Current Working'!$A$17:$A$22,Expenses!K$3:K$183)</f>
        <v>0</v>
      </c>
      <c r="J18" s="42">
        <f>SUMIF(Expenses!$A$3:$A$183,'Current Working'!$A$17:$A$22,Expenses!L$3:L$183)</f>
        <v>0</v>
      </c>
      <c r="K18" s="42">
        <f>SUMIF(Expenses!$A$3:$A$183,'Current Working'!$A$17:$A$22,Expenses!M$3:M$183)</f>
        <v>1062465.46</v>
      </c>
      <c r="L18" s="42">
        <f>SUMIF(Expenses!$A$3:$A$183,'Current Working'!$A$17:$A$22,Expenses!N$3:N$183)</f>
        <v>1062465.46</v>
      </c>
      <c r="M18" s="46">
        <f>L18-G18</f>
        <v>-1760114.54</v>
      </c>
      <c r="N18" s="47">
        <f>IFERROR(M18/G18,"-")</f>
        <v>-0.62358357956196109</v>
      </c>
      <c r="O18" s="41"/>
      <c r="Q18" s="42">
        <f>SUMIF(Expenses!$A$3:$A$183,'Current Working'!$A$17:$A$22,Expenses!Q$3:Q$183)</f>
        <v>1105000</v>
      </c>
      <c r="R18" s="42">
        <f>SUMIF(Expenses!$A$3:$A$183,'Current Working'!$A$17:$A$22,Expenses!R$3:R$183)</f>
        <v>2840395</v>
      </c>
      <c r="S18" s="42">
        <f>SUMIF(Expenses!$A$3:$A$183,'Current Working'!$A$17:$A$22,Expenses!S$3:S$183)</f>
        <v>0</v>
      </c>
      <c r="T18" s="42">
        <f>SUMIF(Expenses!$A$3:$A$183,'Current Working'!$A$17:$A$22,Expenses!T$3:T$183)</f>
        <v>0</v>
      </c>
      <c r="U18" s="42">
        <f>SUMIF(Expenses!$A$3:$A$183,'Current Working'!$A$17:$A$22,Expenses!U$3:U$183)</f>
        <v>0</v>
      </c>
      <c r="V18" s="42">
        <f>SUMIF(Expenses!$A$3:$A$183,'Current Working'!$A$17:$A$22,Expenses!V$3:V$183)</f>
        <v>910531.58</v>
      </c>
      <c r="W18" s="42">
        <f>SUMIF(Expenses!$A$3:$A$183,'Current Working'!$A$17:$A$22,Expenses!W$3:W$183)</f>
        <v>910531.58</v>
      </c>
      <c r="X18" s="46">
        <f>+W18-Q18</f>
        <v>-194468.42000000004</v>
      </c>
      <c r="Y18" s="47">
        <f>IFERROR(X18/Q18,"-")</f>
        <v>-0.17598952036199098</v>
      </c>
      <c r="Z18" s="41"/>
      <c r="AA18" s="41"/>
      <c r="AB18" s="42">
        <f>SUMIF(Expenses!$A$3:$A$183,'Current Working'!$A$17:$A$22,Expenses!Z$3:Z$183)</f>
        <v>1171000</v>
      </c>
      <c r="AC18" s="42">
        <f>SUMIF(Expenses!$A$3:$A$183,'Current Working'!$A$17:$A$22,Expenses!AA$3:AA$183)</f>
        <v>1661852</v>
      </c>
      <c r="AD18" s="42">
        <f>SUMIF(Expenses!$A$3:$A$183,'Current Working'!$A$17:$A$22,Expenses!AB$3:AB$183)</f>
        <v>0</v>
      </c>
      <c r="AE18" s="42">
        <f>SUMIF(Expenses!$A$3:$A$183,'Current Working'!$A$17:$A$22,Expenses!AC$3:AC$183)</f>
        <v>0</v>
      </c>
      <c r="AF18" s="42">
        <f>SUMIF(Expenses!$A$3:$A$183,'Current Working'!$A$17:$A$22,Expenses!AD$3:AD$183)</f>
        <v>0</v>
      </c>
      <c r="AG18" s="42">
        <f>SUMIF(Expenses!$A$3:$A$183,'Current Working'!$A$17:$A$22,Expenses!AE$3:AE$183)</f>
        <v>1175518.6099999999</v>
      </c>
      <c r="AH18" s="42">
        <f>SUMIF(Expenses!$A$3:$A$183,'Current Working'!$A$17:$A$22,Expenses!AF$3:AF$183)</f>
        <v>1175518.6099999999</v>
      </c>
      <c r="AI18" s="46">
        <f>+AH18-AC18</f>
        <v>-486333.39000000013</v>
      </c>
      <c r="AJ18" s="47">
        <f>IFERROR(AI18/AC18,"-")</f>
        <v>-0.29264542811273214</v>
      </c>
      <c r="AK18" s="48"/>
      <c r="AL18" s="49"/>
      <c r="AM18" s="42">
        <f>SUMIF(Expenses!$A$3:$A$183,'Current Working'!$A$17:$A$22,Expenses!AI$3:AI$183)</f>
        <v>1198000</v>
      </c>
      <c r="AN18" s="42">
        <f>SUMIF(Expenses!$A$3:$A$183,'Current Working'!$A$17:$A$22,Expenses!AJ$3:AJ$183)</f>
        <v>1198000</v>
      </c>
      <c r="AO18" s="42">
        <f>SUMIF(Expenses!$A$3:$A$183,'Current Working'!$A$17:$A$22,Expenses!AK$3:AK$183)</f>
        <v>1586294</v>
      </c>
      <c r="AP18" s="42">
        <f>SUMIF(Expenses!$A$3:$A$183,'Current Working'!$A$17:$A$22,Expenses!AL$3:AL$183)</f>
        <v>98965.62</v>
      </c>
      <c r="AQ18" s="42">
        <f>SUMIF(Expenses!$A$3:$A$183,'Current Working'!$A$17:$A$22,Expenses!AM$3:AM$183)</f>
        <v>0</v>
      </c>
      <c r="AR18" s="42">
        <f>SUMIF(Expenses!$A$3:$A$183,'Current Working'!$A$17:$A$22,Expenses!AN$3:AN$183)</f>
        <v>0</v>
      </c>
      <c r="AS18" s="42">
        <f>SUMIF(Expenses!$A$3:$A$183,'Current Working'!$A$17:$A$22,Expenses!AO$3:AO$183)</f>
        <v>0</v>
      </c>
      <c r="AT18" s="42">
        <f>SUMIF(Expenses!$A$3:$A$183,'Current Working'!$A$17:$A$22,Expenses!AP$3:AP$183)</f>
        <v>0</v>
      </c>
      <c r="AU18" s="46">
        <f>+AT18-AN18</f>
        <v>-1198000</v>
      </c>
      <c r="AV18" s="47">
        <f t="shared" ref="AV18:AV23" si="5">IFERROR(AU18/AN18,"-")</f>
        <v>-1</v>
      </c>
      <c r="AW18" s="69"/>
      <c r="AY18" s="42">
        <f>SUMIF(Expenses!$A$3:$A$177,'Current Working'!$A$17:$A$22,Expenses!AS$3:AS$182)</f>
        <v>0</v>
      </c>
      <c r="AZ18" s="46">
        <f>+AY18-AT18</f>
        <v>0</v>
      </c>
      <c r="BA18" s="47" t="str">
        <f>IFERROR(AZ18/AT18,"-")</f>
        <v>-</v>
      </c>
      <c r="BB18" s="42">
        <f>SUMIF(Expenses!$A$3:$A$177,'Current Working'!$A$17:$A$22,Expenses!AT$3:AT$182)</f>
        <v>0</v>
      </c>
      <c r="BC18" s="42">
        <f>SUMIF(Expenses!$A$3:$A$177,'Current Working'!$A$17:$A$22,Expenses!AU$3:AU$182)</f>
        <v>0</v>
      </c>
      <c r="BD18" s="42">
        <f>SUMIF(Expenses!$A$3:$A$177,'Current Working'!$A$17:$A$22,Expenses!AV$3:AV$182)</f>
        <v>0</v>
      </c>
      <c r="BE18" s="42">
        <f>SUMIF(Expenses!$A$3:$A$177,'Current Working'!$A$17:$A$22,Expenses!AW$3:AW$182)</f>
        <v>0</v>
      </c>
      <c r="BF18" s="42">
        <f>SUMIF(Expenses!$A$3:$A$177,'Current Working'!$A$17:$A$22,Expenses!AX$3:AX$182)</f>
        <v>0</v>
      </c>
      <c r="BG18" s="42">
        <f>SUMIF(Expenses!$A$3:$A$177,'Current Working'!$A$17:$A$22,Expenses!AY$3:AY$182)</f>
        <v>0</v>
      </c>
      <c r="BH18" s="46">
        <f>+BG18-BB18</f>
        <v>0</v>
      </c>
      <c r="BI18" s="47" t="str">
        <f>IFERROR(BH18/BB18,"-")</f>
        <v>-</v>
      </c>
      <c r="BJ18" s="69"/>
    </row>
    <row r="19" spans="1:66" s="67" customFormat="1" x14ac:dyDescent="0.25">
      <c r="A19" s="65">
        <v>6</v>
      </c>
      <c r="B19" s="66"/>
      <c r="C19" s="66"/>
      <c r="D19" s="40" t="s">
        <v>148</v>
      </c>
      <c r="E19" s="41"/>
      <c r="F19" s="42">
        <f>SUMIF(Expenses!$A$3:$A$183,'Current Working'!$A$17:$A$22,Expenses!H$3:H$183)</f>
        <v>428400</v>
      </c>
      <c r="G19" s="42">
        <f>SUMIF(Expenses!$A$3:$A$183,'Current Working'!$A$17:$A$22,Expenses!I$3:I$183)</f>
        <v>497845</v>
      </c>
      <c r="H19" s="42">
        <f>SUMIF(Expenses!$A$3:$A$183,'Current Working'!$A$17:$A$22,Expenses!J$3:J$183)</f>
        <v>0</v>
      </c>
      <c r="I19" s="42">
        <f>SUMIF(Expenses!$A$3:$A$183,'Current Working'!$A$17:$A$22,Expenses!K$3:K$183)</f>
        <v>0</v>
      </c>
      <c r="J19" s="42">
        <f>SUMIF(Expenses!$A$3:$A$183,'Current Working'!$A$17:$A$22,Expenses!L$3:L$183)</f>
        <v>0</v>
      </c>
      <c r="K19" s="42">
        <f>SUMIF(Expenses!$A$3:$A$183,'Current Working'!$A$17:$A$22,Expenses!M$3:M$183)</f>
        <v>426212.32</v>
      </c>
      <c r="L19" s="42">
        <f>SUMIF(Expenses!$A$3:$A$183,'Current Working'!$A$17:$A$22,Expenses!N$3:N$183)</f>
        <v>426212.32</v>
      </c>
      <c r="M19" s="46">
        <f>L19-G19</f>
        <v>-71632.679999999993</v>
      </c>
      <c r="N19" s="47">
        <f>IFERROR(M19/G19,"-")</f>
        <v>-0.1438855065331579</v>
      </c>
      <c r="O19" s="41"/>
      <c r="Q19" s="42">
        <f>SUMIF(Expenses!$A$3:$A$183,'Current Working'!$A$17:$A$22,Expenses!Q$3:Q$183)</f>
        <v>498345</v>
      </c>
      <c r="R19" s="42">
        <f>SUMIF(Expenses!$A$3:$A$183,'Current Working'!$A$17:$A$22,Expenses!R$3:R$183)</f>
        <v>506770</v>
      </c>
      <c r="S19" s="42">
        <f>SUMIF(Expenses!$A$3:$A$183,'Current Working'!$A$17:$A$22,Expenses!S$3:S$183)</f>
        <v>0</v>
      </c>
      <c r="T19" s="42">
        <f>SUMIF(Expenses!$A$3:$A$183,'Current Working'!$A$17:$A$22,Expenses!T$3:T$183)</f>
        <v>0</v>
      </c>
      <c r="U19" s="42">
        <f>SUMIF(Expenses!$A$3:$A$183,'Current Working'!$A$17:$A$22,Expenses!U$3:U$183)</f>
        <v>0</v>
      </c>
      <c r="V19" s="42">
        <f>SUMIF(Expenses!$A$3:$A$183,'Current Working'!$A$17:$A$22,Expenses!V$3:V$183)</f>
        <v>463303.34000000008</v>
      </c>
      <c r="W19" s="42">
        <f>SUMIF(Expenses!$A$3:$A$183,'Current Working'!$A$17:$A$22,Expenses!W$3:W$183)</f>
        <v>463303.34000000008</v>
      </c>
      <c r="X19" s="46">
        <f>+W19-Q19</f>
        <v>-35041.659999999916</v>
      </c>
      <c r="Y19" s="47">
        <f>IFERROR(X19/Q19,"-")</f>
        <v>-7.0316066179052492E-2</v>
      </c>
      <c r="Z19" s="41"/>
      <c r="AA19" s="41"/>
      <c r="AB19" s="42">
        <f>SUMIF(Expenses!$A$3:$A$183,'Current Working'!$A$17:$A$22,Expenses!Z$3:Z$183)</f>
        <v>530245</v>
      </c>
      <c r="AC19" s="42">
        <f>SUMIF(Expenses!$A$3:$A$183,'Current Working'!$A$17:$A$22,Expenses!AA$3:AA$183)</f>
        <v>530245</v>
      </c>
      <c r="AD19" s="42">
        <f>SUMIF(Expenses!$A$3:$A$183,'Current Working'!$A$17:$A$22,Expenses!AB$3:AB$183)</f>
        <v>0</v>
      </c>
      <c r="AE19" s="42">
        <f>SUMIF(Expenses!$A$3:$A$183,'Current Working'!$A$17:$A$22,Expenses!AC$3:AC$183)</f>
        <v>0</v>
      </c>
      <c r="AF19" s="42">
        <f>SUMIF(Expenses!$A$3:$A$183,'Current Working'!$A$17:$A$22,Expenses!AD$3:AD$183)</f>
        <v>0</v>
      </c>
      <c r="AG19" s="42">
        <f>SUMIF(Expenses!$A$3:$A$183,'Current Working'!$A$17:$A$22,Expenses!AE$3:AE$183)</f>
        <v>289225.62000000005</v>
      </c>
      <c r="AH19" s="42">
        <f>SUMIF(Expenses!$A$3:$A$183,'Current Working'!$A$17:$A$22,Expenses!AF$3:AF$183)</f>
        <v>289225.62000000005</v>
      </c>
      <c r="AI19" s="46">
        <f>+AH19-AC19</f>
        <v>-241019.37999999995</v>
      </c>
      <c r="AJ19" s="47">
        <f>IFERROR(AI19/AC19,"-")</f>
        <v>-0.45454342803798237</v>
      </c>
      <c r="AK19" s="48"/>
      <c r="AL19" s="49"/>
      <c r="AM19" s="42">
        <f>SUMIF(Expenses!$A$3:$A$183,'Current Working'!$A$17:$A$22,Expenses!AI$3:AI$183)</f>
        <v>531845</v>
      </c>
      <c r="AN19" s="42">
        <f>SUMIF(Expenses!$A$3:$A$183,'Current Working'!$A$17:$A$22,Expenses!AJ$3:AJ$183)</f>
        <v>531845</v>
      </c>
      <c r="AO19" s="42">
        <f>SUMIF(Expenses!$A$3:$A$183,'Current Working'!$A$17:$A$22,Expenses!AK$3:AK$183)</f>
        <v>716845</v>
      </c>
      <c r="AP19" s="42">
        <f>SUMIF(Expenses!$A$3:$A$183,'Current Working'!$A$17:$A$22,Expenses!AL$3:AL$183)</f>
        <v>16782.439999999999</v>
      </c>
      <c r="AQ19" s="42">
        <f>SUMIF(Expenses!$A$3:$A$183,'Current Working'!$A$17:$A$22,Expenses!AM$3:AM$183)</f>
        <v>0</v>
      </c>
      <c r="AR19" s="42">
        <f>SUMIF(Expenses!$A$3:$A$183,'Current Working'!$A$17:$A$22,Expenses!AN$3:AN$183)</f>
        <v>0</v>
      </c>
      <c r="AS19" s="42">
        <f>SUMIF(Expenses!$A$3:$A$183,'Current Working'!$A$17:$A$22,Expenses!AO$3:AO$183)</f>
        <v>0</v>
      </c>
      <c r="AT19" s="42">
        <f>SUMIF(Expenses!$A$3:$A$183,'Current Working'!$A$17:$A$22,Expenses!AP$3:AP$183)</f>
        <v>0</v>
      </c>
      <c r="AU19" s="46">
        <f>+AT19-AN19</f>
        <v>-531845</v>
      </c>
      <c r="AV19" s="47">
        <f t="shared" si="5"/>
        <v>-1</v>
      </c>
      <c r="AW19" s="70"/>
      <c r="AY19" s="42">
        <f>SUMIF(Expenses!$A$3:$A$177,'Current Working'!$A$17:$A$22,Expenses!AS$3:AS$182)</f>
        <v>0</v>
      </c>
      <c r="AZ19" s="46">
        <f>+AY19-AT19</f>
        <v>0</v>
      </c>
      <c r="BA19" s="47" t="str">
        <f>IFERROR(AZ19/AT19,"-")</f>
        <v>-</v>
      </c>
      <c r="BB19" s="42">
        <f>SUMIF(Expenses!$A$3:$A$177,'Current Working'!$A$17:$A$22,Expenses!AT$3:AT$182)</f>
        <v>0</v>
      </c>
      <c r="BC19" s="42">
        <f>SUMIF(Expenses!$A$3:$A$177,'Current Working'!$A$17:$A$22,Expenses!AU$3:AU$182)</f>
        <v>0</v>
      </c>
      <c r="BD19" s="42">
        <f>SUMIF(Expenses!$A$3:$A$177,'Current Working'!$A$17:$A$22,Expenses!AV$3:AV$182)</f>
        <v>0</v>
      </c>
      <c r="BE19" s="42">
        <f>SUMIF(Expenses!$A$3:$A$177,'Current Working'!$A$17:$A$22,Expenses!AW$3:AW$182)</f>
        <v>0</v>
      </c>
      <c r="BF19" s="42">
        <f>SUMIF(Expenses!$A$3:$A$177,'Current Working'!$A$17:$A$22,Expenses!AX$3:AX$182)</f>
        <v>0</v>
      </c>
      <c r="BG19" s="42">
        <f>SUMIF(Expenses!$A$3:$A$177,'Current Working'!$A$17:$A$22,Expenses!AY$3:AY$182)</f>
        <v>0</v>
      </c>
      <c r="BH19" s="46">
        <f>+BG19-BB19</f>
        <v>0</v>
      </c>
      <c r="BI19" s="47" t="str">
        <f>IFERROR(BH19/BB19,"-")</f>
        <v>-</v>
      </c>
      <c r="BJ19" s="70"/>
    </row>
    <row r="20" spans="1:66" s="67" customFormat="1" x14ac:dyDescent="0.25">
      <c r="A20" s="65">
        <v>9</v>
      </c>
      <c r="B20" s="66"/>
      <c r="C20" s="66"/>
      <c r="D20" s="40" t="s">
        <v>147</v>
      </c>
      <c r="E20" s="41"/>
      <c r="F20" s="42">
        <f>SUMIF(Expenses!$A$3:$A$183,'Current Working'!$A$17:$A$22,Expenses!H$3:H$183)</f>
        <v>0</v>
      </c>
      <c r="G20" s="42">
        <f>SUMIF(Expenses!$A$3:$A$183,'Current Working'!$A$17:$A$22,Expenses!I$3:I$183)</f>
        <v>0</v>
      </c>
      <c r="H20" s="42">
        <f>SUMIF(Expenses!$A$3:$A$183,'Current Working'!$A$17:$A$22,Expenses!J$3:J$183)</f>
        <v>0</v>
      </c>
      <c r="I20" s="42">
        <f>SUMIF(Expenses!$A$3:$A$183,'Current Working'!$A$17:$A$22,Expenses!K$3:K$183)</f>
        <v>0</v>
      </c>
      <c r="J20" s="42">
        <f>SUMIF(Expenses!$A$3:$A$183,'Current Working'!$A$17:$A$22,Expenses!L$3:L$183)</f>
        <v>0</v>
      </c>
      <c r="K20" s="42">
        <f>SUMIF(Expenses!$A$3:$A$183,'Current Working'!$A$17:$A$22,Expenses!M$3:M$183)</f>
        <v>0</v>
      </c>
      <c r="L20" s="42">
        <f>SUMIF(Expenses!$A$3:$A$183,'Current Working'!$A$17:$A$22,Expenses!N$3:N$183)</f>
        <v>0</v>
      </c>
      <c r="M20" s="46"/>
      <c r="N20" s="47"/>
      <c r="O20" s="41"/>
      <c r="Q20" s="42">
        <f>SUMIF(Expenses!$A$3:$A$183,'Current Working'!$A$17:$A$22,Expenses!Q$3:Q$183)</f>
        <v>0</v>
      </c>
      <c r="R20" s="42">
        <f>SUMIF(Expenses!$A$3:$A$183,'Current Working'!$A$17:$A$22,Expenses!R$3:R$183)</f>
        <v>0</v>
      </c>
      <c r="S20" s="42">
        <f>SUMIF(Expenses!$A$3:$A$183,'Current Working'!$A$17:$A$22,Expenses!S$3:S$183)</f>
        <v>0</v>
      </c>
      <c r="T20" s="42">
        <f>SUMIF(Expenses!$A$3:$A$183,'Current Working'!$A$17:$A$22,Expenses!T$3:T$183)</f>
        <v>0</v>
      </c>
      <c r="U20" s="42">
        <f>SUMIF(Expenses!$A$3:$A$183,'Current Working'!$A$17:$A$22,Expenses!U$3:U$183)</f>
        <v>0</v>
      </c>
      <c r="V20" s="42">
        <f>SUMIF(Expenses!$A$3:$A$183,'Current Working'!$A$17:$A$22,Expenses!V$3:V$183)</f>
        <v>0</v>
      </c>
      <c r="W20" s="42">
        <f>SUMIF(Expenses!$A$3:$A$183,'Current Working'!$A$17:$A$22,Expenses!W$3:W$183)</f>
        <v>0</v>
      </c>
      <c r="X20" s="46"/>
      <c r="Y20" s="47"/>
      <c r="Z20" s="41"/>
      <c r="AA20" s="41"/>
      <c r="AB20" s="42">
        <f>SUMIF(Expenses!$A$3:$A$183,'Current Working'!$A$17:$A$22,Expenses!Z$3:Z$183)</f>
        <v>0</v>
      </c>
      <c r="AC20" s="42">
        <f>SUMIF(Expenses!$A$3:$A$183,'Current Working'!$A$17:$A$22,Expenses!AA$3:AA$183)</f>
        <v>0</v>
      </c>
      <c r="AD20" s="42">
        <f>SUMIF(Expenses!$A$3:$A$183,'Current Working'!$A$17:$A$22,Expenses!AB$3:AB$183)</f>
        <v>0</v>
      </c>
      <c r="AE20" s="42">
        <f>SUMIF(Expenses!$A$3:$A$183,'Current Working'!$A$17:$A$22,Expenses!AC$3:AC$183)</f>
        <v>0</v>
      </c>
      <c r="AF20" s="42">
        <f>SUMIF(Expenses!$A$3:$A$183,'Current Working'!$A$17:$A$22,Expenses!AD$3:AD$183)</f>
        <v>0</v>
      </c>
      <c r="AG20" s="42">
        <f>SUMIF(Expenses!$A$3:$A$183,'Current Working'!$A$17:$A$22,Expenses!AE$3:AE$183)</f>
        <v>0</v>
      </c>
      <c r="AH20" s="42">
        <f>SUMIF(Expenses!$A$3:$A$183,'Current Working'!$A$17:$A$22,Expenses!AF$3:AF$183)</f>
        <v>0</v>
      </c>
      <c r="AI20" s="46"/>
      <c r="AJ20" s="47"/>
      <c r="AK20" s="48"/>
      <c r="AL20" s="49"/>
      <c r="AM20" s="42">
        <f>SUMIF(Expenses!$A$3:$A$183,'Current Working'!$A$17:$A$22,Expenses!AI$3:AI$183)</f>
        <v>0</v>
      </c>
      <c r="AN20" s="42">
        <f>SUMIF(Expenses!$A$3:$A$183,'Current Working'!$A$17:$A$22,Expenses!AJ$3:AJ$183)</f>
        <v>0</v>
      </c>
      <c r="AO20" s="42">
        <f>SUMIF(Expenses!$A$3:$A$183,'Current Working'!$A$17:$A$22,Expenses!AK$3:AK$183)</f>
        <v>0</v>
      </c>
      <c r="AP20" s="42">
        <f>SUMIF(Expenses!$A$3:$A$183,'Current Working'!$A$17:$A$22,Expenses!AL$3:AL$183)</f>
        <v>0</v>
      </c>
      <c r="AQ20" s="42">
        <f>SUMIF(Expenses!$A$3:$A$183,'Current Working'!$A$17:$A$22,Expenses!AM$3:AM$183)</f>
        <v>0</v>
      </c>
      <c r="AR20" s="42">
        <f>SUMIF(Expenses!$A$3:$A$183,'Current Working'!$A$17:$A$22,Expenses!AN$3:AN$183)</f>
        <v>0</v>
      </c>
      <c r="AS20" s="42">
        <f>SUMIF(Expenses!$A$3:$A$183,'Current Working'!$A$17:$A$22,Expenses!AO$3:AO$183)</f>
        <v>0</v>
      </c>
      <c r="AT20" s="42">
        <f>SUMIF(Expenses!$A$3:$A$183,'Current Working'!$A$17:$A$22,Expenses!AP$3:AP$183)</f>
        <v>0</v>
      </c>
      <c r="AU20" s="46"/>
      <c r="AV20" s="47"/>
      <c r="AW20" s="70"/>
      <c r="AY20" s="42">
        <f>SUMIF(Expenses!$A$3:$A$177,'Current Working'!$A$17:$A$22,Expenses!AS$3:AS$182)</f>
        <v>0</v>
      </c>
      <c r="AZ20" s="46"/>
      <c r="BA20" s="47"/>
      <c r="BB20" s="42">
        <f>SUMIF(Expenses!$A$3:$A$177,'Current Working'!$A$17:$A$22,Expenses!AT$3:AT$182)</f>
        <v>0</v>
      </c>
      <c r="BC20" s="42">
        <f>SUMIF(Expenses!$A$3:$A$177,'Current Working'!$A$17:$A$22,Expenses!AU$3:AU$182)</f>
        <v>0</v>
      </c>
      <c r="BD20" s="42">
        <f>SUMIF(Expenses!$A$3:$A$177,'Current Working'!$A$17:$A$22,Expenses!AV$3:AV$182)</f>
        <v>0</v>
      </c>
      <c r="BE20" s="42">
        <f>SUMIF(Expenses!$A$3:$A$177,'Current Working'!$A$17:$A$22,Expenses!AW$3:AW$182)</f>
        <v>0</v>
      </c>
      <c r="BF20" s="42">
        <f>SUMIF(Expenses!$A$3:$A$177,'Current Working'!$A$17:$A$22,Expenses!AX$3:AX$182)</f>
        <v>0</v>
      </c>
      <c r="BG20" s="42">
        <f>SUMIF(Expenses!$A$3:$A$177,'Current Working'!$A$17:$A$22,Expenses!AY$3:AY$182)</f>
        <v>0</v>
      </c>
      <c r="BH20" s="46"/>
      <c r="BI20" s="47"/>
      <c r="BJ20" s="70"/>
    </row>
    <row r="21" spans="1:66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SUMIF(Expenses!$A$3:$A$183,'Current Working'!$A$17:$A$22,Expenses!H$3:H$183)</f>
        <v>0</v>
      </c>
      <c r="G21" s="42">
        <f>SUMIF(Expenses!$A$3:$A$183,'Current Working'!$A$17:$A$22,Expenses!I$3:I$183)</f>
        <v>255000</v>
      </c>
      <c r="H21" s="42">
        <f>SUMIF(Expenses!$A$3:$A$183,'Current Working'!$A$17:$A$22,Expenses!J$3:J$183)</f>
        <v>0</v>
      </c>
      <c r="I21" s="42">
        <f>SUMIF(Expenses!$A$3:$A$183,'Current Working'!$A$17:$A$22,Expenses!K$3:K$183)</f>
        <v>0</v>
      </c>
      <c r="J21" s="42">
        <f>SUMIF(Expenses!$A$3:$A$183,'Current Working'!$A$17:$A$22,Expenses!L$3:L$183)</f>
        <v>0</v>
      </c>
      <c r="K21" s="42">
        <f>SUMIF(Expenses!$A$3:$A$183,'Current Working'!$A$17:$A$22,Expenses!M$3:M$183)</f>
        <v>0</v>
      </c>
      <c r="L21" s="42">
        <f>SUMIF(Expenses!$A$3:$A$183,'Current Working'!$A$17:$A$22,Expenses!N$3:N$183)</f>
        <v>0</v>
      </c>
      <c r="M21" s="46">
        <f>L21-G21</f>
        <v>-255000</v>
      </c>
      <c r="N21" s="47">
        <f>IFERROR(M21/G21,"-")</f>
        <v>-1</v>
      </c>
      <c r="O21" s="41"/>
      <c r="Q21" s="42">
        <f>SUMIF(Expenses!$A$3:$A$183,'Current Working'!$A$17:$A$22,Expenses!Q$3:Q$183)</f>
        <v>1475</v>
      </c>
      <c r="R21" s="42">
        <f>SUMIF(Expenses!$A$3:$A$183,'Current Working'!$A$17:$A$22,Expenses!R$3:R$183)</f>
        <v>326475</v>
      </c>
      <c r="S21" s="42">
        <f>SUMIF(Expenses!$A$3:$A$183,'Current Working'!$A$17:$A$22,Expenses!S$3:S$183)</f>
        <v>0</v>
      </c>
      <c r="T21" s="42">
        <f>SUMIF(Expenses!$A$3:$A$183,'Current Working'!$A$17:$A$22,Expenses!T$3:T$183)</f>
        <v>0</v>
      </c>
      <c r="U21" s="42">
        <f>SUMIF(Expenses!$A$3:$A$183,'Current Working'!$A$17:$A$22,Expenses!U$3:U$183)</f>
        <v>0</v>
      </c>
      <c r="V21" s="42">
        <f>SUMIF(Expenses!$A$3:$A$183,'Current Working'!$A$17:$A$22,Expenses!V$3:V$183)</f>
        <v>1002.56</v>
      </c>
      <c r="W21" s="42">
        <f>SUMIF(Expenses!$A$3:$A$183,'Current Working'!$A$17:$A$22,Expenses!W$3:W$183)</f>
        <v>1002.56</v>
      </c>
      <c r="X21" s="46">
        <f>+W21-Q21</f>
        <v>-472.44000000000005</v>
      </c>
      <c r="Y21" s="47">
        <f>IFERROR(X21/Q21,"-")</f>
        <v>-0.32029830508474583</v>
      </c>
      <c r="Z21" s="41"/>
      <c r="AA21" s="41"/>
      <c r="AB21" s="42">
        <f>SUMIF(Expenses!$A$3:$A$183,'Current Working'!$A$17:$A$22,Expenses!Z$3:Z$183)</f>
        <v>0</v>
      </c>
      <c r="AC21" s="42">
        <f>SUMIF(Expenses!$A$3:$A$183,'Current Working'!$A$17:$A$22,Expenses!AA$3:AA$183)</f>
        <v>325000</v>
      </c>
      <c r="AD21" s="42">
        <f>SUMIF(Expenses!$A$3:$A$183,'Current Working'!$A$17:$A$22,Expenses!AB$3:AB$183)</f>
        <v>0</v>
      </c>
      <c r="AE21" s="42">
        <f>SUMIF(Expenses!$A$3:$A$183,'Current Working'!$A$17:$A$22,Expenses!AC$3:AC$183)</f>
        <v>0</v>
      </c>
      <c r="AF21" s="42">
        <f>SUMIF(Expenses!$A$3:$A$183,'Current Working'!$A$17:$A$22,Expenses!AD$3:AD$183)</f>
        <v>0</v>
      </c>
      <c r="AG21" s="42">
        <f>SUMIF(Expenses!$A$3:$A$183,'Current Working'!$A$17:$A$22,Expenses!AE$3:AE$183)</f>
        <v>60004</v>
      </c>
      <c r="AH21" s="42">
        <f>SUMIF(Expenses!$A$3:$A$183,'Current Working'!$A$17:$A$22,Expenses!AF$3:AF$183)</f>
        <v>60004</v>
      </c>
      <c r="AI21" s="46">
        <f>+AH21-AC21</f>
        <v>-264996</v>
      </c>
      <c r="AJ21" s="47">
        <f>IFERROR(AI21/AC21,"-")</f>
        <v>-0.81537230769230773</v>
      </c>
      <c r="AK21" s="48"/>
      <c r="AL21" s="49"/>
      <c r="AM21" s="42">
        <f>SUMIF(Expenses!$A$3:$A$183,'Current Working'!$A$17:$A$22,Expenses!AI$3:AI$183)</f>
        <v>0</v>
      </c>
      <c r="AN21" s="42">
        <f>SUMIF(Expenses!$A$3:$A$183,'Current Working'!$A$17:$A$22,Expenses!AJ$3:AJ$183)</f>
        <v>0</v>
      </c>
      <c r="AO21" s="42">
        <f>SUMIF(Expenses!$A$3:$A$183,'Current Working'!$A$17:$A$22,Expenses!AK$3:AK$183)</f>
        <v>400000</v>
      </c>
      <c r="AP21" s="42">
        <f>SUMIF(Expenses!$A$3:$A$183,'Current Working'!$A$17:$A$22,Expenses!AL$3:AL$183)</f>
        <v>22796</v>
      </c>
      <c r="AQ21" s="42">
        <f>SUMIF(Expenses!$A$3:$A$183,'Current Working'!$A$17:$A$22,Expenses!AM$3:AM$183)</f>
        <v>0</v>
      </c>
      <c r="AR21" s="42">
        <f>SUMIF(Expenses!$A$3:$A$183,'Current Working'!$A$17:$A$22,Expenses!AN$3:AN$183)</f>
        <v>0</v>
      </c>
      <c r="AS21" s="42">
        <f>SUMIF(Expenses!$A$3:$A$183,'Current Working'!$A$17:$A$22,Expenses!AO$3:AO$183)</f>
        <v>0</v>
      </c>
      <c r="AT21" s="42">
        <f>SUMIF(Expenses!$A$3:$A$183,'Current Working'!$A$17:$A$22,Expenses!AP$3:AP$183)</f>
        <v>0</v>
      </c>
      <c r="AU21" s="46">
        <f>+AT21-AN21</f>
        <v>0</v>
      </c>
      <c r="AV21" s="47" t="str">
        <f t="shared" si="5"/>
        <v>-</v>
      </c>
      <c r="AW21" s="48"/>
      <c r="AY21" s="42">
        <f>SUMIF(Expenses!$A$3:$A$177,'Current Working'!$A$17:$A$22,Expenses!AS$3:AS$182)</f>
        <v>0</v>
      </c>
      <c r="AZ21" s="46">
        <f>+AY21-AT21</f>
        <v>0</v>
      </c>
      <c r="BA21" s="47" t="str">
        <f>IFERROR(AZ21/AT21,"-")</f>
        <v>-</v>
      </c>
      <c r="BB21" s="42">
        <f>SUMIF(Expenses!$A$3:$A$177,'Current Working'!$A$17:$A$22,Expenses!AT$3:AT$182)</f>
        <v>0</v>
      </c>
      <c r="BC21" s="42">
        <f>SUMIF(Expenses!$A$3:$A$177,'Current Working'!$A$17:$A$22,Expenses!AU$3:AU$182)</f>
        <v>0</v>
      </c>
      <c r="BD21" s="42">
        <f>SUMIF(Expenses!$A$3:$A$177,'Current Working'!$A$17:$A$22,Expenses!AV$3:AV$182)</f>
        <v>0</v>
      </c>
      <c r="BE21" s="42">
        <f>SUMIF(Expenses!$A$3:$A$177,'Current Working'!$A$17:$A$22,Expenses!AW$3:AW$182)</f>
        <v>0</v>
      </c>
      <c r="BF21" s="42">
        <f>SUMIF(Expenses!$A$3:$A$177,'Current Working'!$A$17:$A$22,Expenses!AX$3:AX$182)</f>
        <v>0</v>
      </c>
      <c r="BG21" s="42">
        <f>SUMIF(Expenses!$A$3:$A$177,'Current Working'!$A$17:$A$22,Expenses!AY$3:AY$182)</f>
        <v>0</v>
      </c>
      <c r="BH21" s="46">
        <f>+BG21-BB21</f>
        <v>0</v>
      </c>
      <c r="BI21" s="47" t="str">
        <f>IFERROR(BH21/BB21,"-")</f>
        <v>-</v>
      </c>
      <c r="BJ21" s="48"/>
    </row>
    <row r="22" spans="1:66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SUMIF(Expenses!$A$3:$A$183,'Current Working'!$A$17:$A$22,Expenses!H$3:H$183)</f>
        <v>289000</v>
      </c>
      <c r="G22" s="42">
        <f>SUMIF(Expenses!$A$3:$A$183,'Current Working'!$A$17:$A$22,Expenses!I$3:I$183)</f>
        <v>0</v>
      </c>
      <c r="H22" s="42">
        <f>SUMIF(Expenses!$A$3:$A$183,'Current Working'!$A$17:$A$22,Expenses!J$3:J$183)</f>
        <v>0</v>
      </c>
      <c r="I22" s="42">
        <f>SUMIF(Expenses!$A$3:$A$183,'Current Working'!$A$17:$A$22,Expenses!K$3:K$183)</f>
        <v>0</v>
      </c>
      <c r="J22" s="42">
        <f>SUMIF(Expenses!$A$3:$A$183,'Current Working'!$A$17:$A$22,Expenses!L$3:L$183)</f>
        <v>0</v>
      </c>
      <c r="K22" s="42">
        <f>SUMIF(Expenses!$A$3:$A$183,'Current Working'!$A$17:$A$22,Expenses!M$3:M$183)</f>
        <v>0</v>
      </c>
      <c r="L22" s="42">
        <f>SUMIF(Expenses!$A$3:$A$183,'Current Working'!$A$17:$A$22,Expenses!N$3:N$183)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SUMIF(Expenses!$A$3:$A$183,'Current Working'!$A$17:$A$22,Expenses!Q$3:Q$183)</f>
        <v>70000</v>
      </c>
      <c r="R22" s="42">
        <f>SUMIF(Expenses!$A$3:$A$183,'Current Working'!$A$17:$A$22,Expenses!R$3:R$183)</f>
        <v>0</v>
      </c>
      <c r="S22" s="42">
        <f>SUMIF(Expenses!$A$3:$A$183,'Current Working'!$A$17:$A$22,Expenses!S$3:S$183)</f>
        <v>0</v>
      </c>
      <c r="T22" s="42">
        <f>SUMIF(Expenses!$A$3:$A$183,'Current Working'!$A$17:$A$22,Expenses!T$3:T$183)</f>
        <v>0</v>
      </c>
      <c r="U22" s="42">
        <f>SUMIF(Expenses!$A$3:$A$183,'Current Working'!$A$17:$A$22,Expenses!U$3:U$183)</f>
        <v>0</v>
      </c>
      <c r="V22" s="42">
        <f>SUMIF(Expenses!$A$3:$A$183,'Current Working'!$A$17:$A$22,Expenses!V$3:V$183)</f>
        <v>0</v>
      </c>
      <c r="W22" s="42">
        <f>SUMIF(Expenses!$A$3:$A$183,'Current Working'!$A$17:$A$22,Expenses!W$3:W$183)</f>
        <v>0</v>
      </c>
      <c r="X22" s="46">
        <f>+W22-Q22</f>
        <v>-70000</v>
      </c>
      <c r="Y22" s="72" t="str">
        <f>IFERROR(X22/L22,"-")</f>
        <v>-</v>
      </c>
      <c r="Z22" s="41"/>
      <c r="AA22" s="41"/>
      <c r="AB22" s="42">
        <f>SUMIF(Expenses!$A$3:$A$183,'Current Working'!$A$17:$A$22,Expenses!Z$3:Z$183)</f>
        <v>0</v>
      </c>
      <c r="AC22" s="42">
        <f>SUMIF(Expenses!$A$3:$A$183,'Current Working'!$A$17:$A$22,Expenses!AA$3:AA$183)</f>
        <v>0</v>
      </c>
      <c r="AD22" s="42">
        <f>SUMIF(Expenses!$A$3:$A$183,'Current Working'!$A$17:$A$22,Expenses!AB$3:AB$183)</f>
        <v>0</v>
      </c>
      <c r="AE22" s="42">
        <f>SUMIF(Expenses!$A$3:$A$183,'Current Working'!$A$17:$A$22,Expenses!AC$3:AC$183)</f>
        <v>0</v>
      </c>
      <c r="AF22" s="42">
        <f>SUMIF(Expenses!$A$3:$A$183,'Current Working'!$A$17:$A$22,Expenses!AD$3:AD$183)</f>
        <v>0</v>
      </c>
      <c r="AG22" s="42">
        <f>SUMIF(Expenses!$A$3:$A$183,'Current Working'!$A$17:$A$22,Expenses!AE$3:AE$183)</f>
        <v>0</v>
      </c>
      <c r="AH22" s="42">
        <f>SUMIF(Expenses!$A$3:$A$183,'Current Working'!$A$17:$A$22,Expenses!AF$3:AF$183)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SUMIF(Expenses!$A$3:$A$183,'Current Working'!$A$17:$A$22,Expenses!AI$3:AI$183)</f>
        <v>0</v>
      </c>
      <c r="AN22" s="42">
        <f>SUMIF(Expenses!$A$3:$A$183,'Current Working'!$A$17:$A$22,Expenses!AJ$3:AJ$183)</f>
        <v>0</v>
      </c>
      <c r="AO22" s="42">
        <f>SUMIF(Expenses!$A$3:$A$183,'Current Working'!$A$17:$A$22,Expenses!AK$3:AK$183)</f>
        <v>0</v>
      </c>
      <c r="AP22" s="42">
        <f>SUMIF(Expenses!$A$3:$A$183,'Current Working'!$A$17:$A$22,Expenses!AL$3:AL$183)</f>
        <v>0</v>
      </c>
      <c r="AQ22" s="42">
        <f>SUMIF(Expenses!$A$3:$A$183,'Current Working'!$A$17:$A$22,Expenses!AM$3:AM$183)</f>
        <v>0</v>
      </c>
      <c r="AR22" s="42">
        <f>SUMIF(Expenses!$A$3:$A$183,'Current Working'!$A$17:$A$22,Expenses!AN$3:AN$183)</f>
        <v>0</v>
      </c>
      <c r="AS22" s="42">
        <f>SUMIF(Expenses!$A$3:$A$183,'Current Working'!$A$17:$A$22,Expenses!AO$3:AO$183)</f>
        <v>0</v>
      </c>
      <c r="AT22" s="42">
        <f>SUMIF(Expenses!$A$3:$A$183,'Current Working'!$A$17:$A$22,Expenses!AP$3:AP$183)</f>
        <v>0</v>
      </c>
      <c r="AU22" s="46">
        <f>+AT22-AN22</f>
        <v>0</v>
      </c>
      <c r="AV22" s="47" t="str">
        <f t="shared" si="5"/>
        <v>-</v>
      </c>
      <c r="AW22" s="70"/>
      <c r="AY22" s="42">
        <f>SUMIF(Expenses!$A$3:$A$177,'Current Working'!$A$17:$A$22,Expenses!AS$3:AS$182)</f>
        <v>0</v>
      </c>
      <c r="AZ22" s="46">
        <f>+AY22-AT22</f>
        <v>0</v>
      </c>
      <c r="BA22" s="47" t="str">
        <f>IFERROR(AZ22/AT22,"-")</f>
        <v>-</v>
      </c>
      <c r="BB22" s="42">
        <f>SUMIF(Expenses!$A$3:$A$177,'Current Working'!$A$17:$A$22,Expenses!AT$3:AT$182)</f>
        <v>0</v>
      </c>
      <c r="BC22" s="42">
        <f>SUMIF(Expenses!$A$3:$A$177,'Current Working'!$A$17:$A$22,Expenses!AU$3:AU$182)</f>
        <v>0</v>
      </c>
      <c r="BD22" s="42">
        <f>SUMIF(Expenses!$A$3:$A$177,'Current Working'!$A$17:$A$22,Expenses!AV$3:AV$182)</f>
        <v>0</v>
      </c>
      <c r="BE22" s="42">
        <f>SUMIF(Expenses!$A$3:$A$177,'Current Working'!$A$17:$A$22,Expenses!AW$3:AW$182)</f>
        <v>0</v>
      </c>
      <c r="BF22" s="42">
        <f>SUMIF(Expenses!$A$3:$A$177,'Current Working'!$A$17:$A$22,Expenses!AX$3:AX$182)</f>
        <v>0</v>
      </c>
      <c r="BG22" s="42">
        <f>SUMIF(Expenses!$A$3:$A$177,'Current Working'!$A$17:$A$22,Expenses!AY$3:AY$182)</f>
        <v>0</v>
      </c>
      <c r="BH22" s="46">
        <f>+BG22-BB22</f>
        <v>0</v>
      </c>
      <c r="BI22" s="47" t="str">
        <f>IFERROR(BH22/BB22,"-")</f>
        <v>-</v>
      </c>
      <c r="BJ22" s="70"/>
    </row>
    <row r="23" spans="1:66" s="67" customFormat="1" x14ac:dyDescent="0.25">
      <c r="A23" s="65"/>
      <c r="B23" s="73"/>
      <c r="C23" s="74" t="s">
        <v>31</v>
      </c>
      <c r="D23" s="75"/>
      <c r="E23" s="62"/>
      <c r="F23" s="76">
        <f t="shared" ref="F23:L23" si="6">SUM(F17:F22)</f>
        <v>4638522</v>
      </c>
      <c r="G23" s="77">
        <f t="shared" si="6"/>
        <v>6862722</v>
      </c>
      <c r="H23" s="77">
        <f t="shared" si="6"/>
        <v>0</v>
      </c>
      <c r="I23" s="77">
        <f t="shared" si="6"/>
        <v>0</v>
      </c>
      <c r="J23" s="77">
        <f t="shared" si="6"/>
        <v>0</v>
      </c>
      <c r="K23" s="77">
        <f t="shared" si="6"/>
        <v>4232811.57</v>
      </c>
      <c r="L23" s="77">
        <f t="shared" si="6"/>
        <v>4232811.57</v>
      </c>
      <c r="M23" s="78">
        <f>L23-G23</f>
        <v>-2629910.4299999997</v>
      </c>
      <c r="N23" s="47">
        <f>IFERROR(M23/G23,"-")</f>
        <v>-0.38321680959829052</v>
      </c>
      <c r="O23" s="41"/>
      <c r="Q23" s="77">
        <f t="shared" ref="Q23:X23" si="7">SUM(Q17:Q22)</f>
        <v>5229070</v>
      </c>
      <c r="R23" s="77">
        <f t="shared" si="7"/>
        <v>7227890</v>
      </c>
      <c r="S23" s="77">
        <f t="shared" si="7"/>
        <v>0</v>
      </c>
      <c r="T23" s="77">
        <f t="shared" si="7"/>
        <v>0</v>
      </c>
      <c r="U23" s="77">
        <f t="shared" si="7"/>
        <v>0</v>
      </c>
      <c r="V23" s="77">
        <f t="shared" si="7"/>
        <v>4663691.1999999983</v>
      </c>
      <c r="W23" s="77">
        <f t="shared" si="7"/>
        <v>4663691.1999999983</v>
      </c>
      <c r="X23" s="76">
        <f t="shared" si="7"/>
        <v>-565378.80000000121</v>
      </c>
      <c r="Y23" s="47">
        <f>IFERROR(X23/Q23,"-")</f>
        <v>-0.10812224735947333</v>
      </c>
      <c r="Z23" s="41"/>
      <c r="AA23" s="41"/>
      <c r="AB23" s="76">
        <f t="shared" ref="AB23:AI23" si="8">SUM(AB17:AB22)</f>
        <v>5394443</v>
      </c>
      <c r="AC23" s="77">
        <f t="shared" si="8"/>
        <v>6342900</v>
      </c>
      <c r="AD23" s="77">
        <f t="shared" si="8"/>
        <v>0</v>
      </c>
      <c r="AE23" s="77">
        <f t="shared" si="8"/>
        <v>0</v>
      </c>
      <c r="AF23" s="77">
        <f t="shared" si="8"/>
        <v>0</v>
      </c>
      <c r="AG23" s="77">
        <f t="shared" si="8"/>
        <v>4932496.0100000007</v>
      </c>
      <c r="AH23" s="77">
        <f t="shared" si="8"/>
        <v>4932496.0100000007</v>
      </c>
      <c r="AI23" s="77">
        <f t="shared" si="8"/>
        <v>-1410403.9899999998</v>
      </c>
      <c r="AJ23" s="47">
        <f>IFERROR(AI23/AC23,"-")</f>
        <v>-0.22235948698544825</v>
      </c>
      <c r="AK23" s="68"/>
      <c r="AL23" s="79"/>
      <c r="AM23" s="76">
        <f t="shared" ref="AM23:AU23" si="9">SUM(AM17:AM22)</f>
        <v>5496879</v>
      </c>
      <c r="AN23" s="77">
        <f t="shared" si="9"/>
        <v>5496879</v>
      </c>
      <c r="AO23" s="77">
        <f t="shared" si="9"/>
        <v>6529440</v>
      </c>
      <c r="AP23" s="77">
        <f t="shared" si="9"/>
        <v>1061412.96</v>
      </c>
      <c r="AQ23" s="77">
        <f t="shared" si="9"/>
        <v>0</v>
      </c>
      <c r="AR23" s="77">
        <f t="shared" si="9"/>
        <v>0</v>
      </c>
      <c r="AS23" s="77">
        <f t="shared" si="9"/>
        <v>0</v>
      </c>
      <c r="AT23" s="77">
        <f t="shared" si="9"/>
        <v>0</v>
      </c>
      <c r="AU23" s="77">
        <f t="shared" si="9"/>
        <v>-5496879</v>
      </c>
      <c r="AV23" s="47">
        <f t="shared" si="5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0">SUM(BB17:BB22)</f>
        <v>0</v>
      </c>
      <c r="BC23" s="77">
        <f t="shared" si="10"/>
        <v>0</v>
      </c>
      <c r="BD23" s="77">
        <f t="shared" si="10"/>
        <v>0</v>
      </c>
      <c r="BE23" s="77">
        <f t="shared" si="10"/>
        <v>0</v>
      </c>
      <c r="BF23" s="77">
        <f t="shared" si="10"/>
        <v>0</v>
      </c>
      <c r="BG23" s="77">
        <f t="shared" si="10"/>
        <v>0</v>
      </c>
      <c r="BH23" s="77">
        <f t="shared" si="10"/>
        <v>0</v>
      </c>
      <c r="BI23" s="47" t="str">
        <f>IFERROR(BH23/BB23,"-")</f>
        <v>-</v>
      </c>
      <c r="BJ23" s="68"/>
      <c r="BL23" s="68"/>
      <c r="BM23" s="68"/>
      <c r="BN23" s="68"/>
    </row>
    <row r="24" spans="1:66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6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6" s="67" customFormat="1" ht="15" customHeight="1" x14ac:dyDescent="0.25">
      <c r="A26" s="65">
        <v>10</v>
      </c>
      <c r="B26" s="39"/>
      <c r="C26" s="39"/>
      <c r="D26" s="40" t="s">
        <v>163</v>
      </c>
      <c r="E26" s="62"/>
      <c r="F26" s="42">
        <f>SUMIF(Revenues!$A$3:$A$44,'Current Working'!$A$26:$A$27,Revenues!H$3:H$44)</f>
        <v>450000</v>
      </c>
      <c r="G26" s="42">
        <f>SUMIF(Revenues!$A$3:$A$44,'Current Working'!$A$26:$A$27,Revenues!I$3:I$44)</f>
        <v>450000</v>
      </c>
      <c r="H26" s="42">
        <f>SUMIF(Revenues!$A$3:$A$44,'Current Working'!$A$26:$A$27,Revenues!J$3:J$44)</f>
        <v>0</v>
      </c>
      <c r="I26" s="42">
        <f>SUMIF(Revenues!$A$3:$A$44,'Current Working'!$A$26:$A$27,Revenues!K$3:K$44)</f>
        <v>0</v>
      </c>
      <c r="J26" s="42">
        <f>SUMIF(Revenues!$A$3:$A$44,'Current Working'!$A$26:$A$27,Revenues!L$3:L$44)</f>
        <v>0</v>
      </c>
      <c r="K26" s="42">
        <f>SUMIF(Revenues!$A$3:$A$44,'Current Working'!$A$26:$A$27,Revenues!M$3:M$44)</f>
        <v>450000</v>
      </c>
      <c r="L26" s="42">
        <f>SUMIF(Revenues!$A$3:$A$44,'Current Working'!$A$26:$A$27,Revenues!N$3:N$44)</f>
        <v>450000</v>
      </c>
      <c r="M26" s="46">
        <f>L26-G26</f>
        <v>0</v>
      </c>
      <c r="N26" s="47">
        <f>IFERROR(M26/G26,"-")</f>
        <v>0</v>
      </c>
      <c r="O26" s="41"/>
      <c r="Q26" s="42">
        <f>SUMIF(Revenues!$A$3:$A$44,'Current Working'!$A$11:$A$13,Revenues!Q$3:Q$44)</f>
        <v>0</v>
      </c>
      <c r="R26" s="42">
        <f>SUMIF(Revenues!$A$3:$A$44,'Current Working'!$A$11:$A$13,Revenues!R$3:R$44)</f>
        <v>0</v>
      </c>
      <c r="S26" s="42">
        <f>SUMIF(Revenues!$A$3:$A$44,'Current Working'!$A$11:$A$13,Revenues!S$3:S$44)</f>
        <v>0</v>
      </c>
      <c r="T26" s="42">
        <f>SUMIF(Revenues!$A$3:$A$44,'Current Working'!$A$11:$A$13,Revenues!T$3:T$44)</f>
        <v>0</v>
      </c>
      <c r="U26" s="42">
        <f>SUMIF(Revenues!$A$3:$A$44,'Current Working'!$A$11:$A$13,Revenues!U$3:U$44)</f>
        <v>0</v>
      </c>
      <c r="V26" s="42">
        <f>SUMIF(Revenues!$A$3:$A$44,'Current Working'!$A$11:$A$13,Revenues!V$3:V$44)</f>
        <v>0</v>
      </c>
      <c r="W26" s="42">
        <f>SUMIF(Revenues!$A$3:$A$44,'Current Working'!$A$11:$A$13,Revenues!W$3:W$44)</f>
        <v>0</v>
      </c>
      <c r="X26" s="46">
        <f>Q26-M26</f>
        <v>0</v>
      </c>
      <c r="Y26" s="47">
        <f>IFERROR(X26/L26,"-")</f>
        <v>0</v>
      </c>
      <c r="Z26" s="41"/>
      <c r="AA26" s="41"/>
      <c r="AB26" s="42">
        <f>SUMIF(Revenues!$A$3:$A$44,'Current Working'!$A$11:$A$13,Revenues!Z$3:Z$44)</f>
        <v>0</v>
      </c>
      <c r="AC26" s="42">
        <f>SUMIF(Revenues!$A$3:$A$44,'Current Working'!$A$11:$A$13,Revenues!AA$3:AA$44)</f>
        <v>0</v>
      </c>
      <c r="AD26" s="42">
        <f>SUMIF(Revenues!$A$3:$A$44,'Current Working'!$A$11:$A$13,Revenues!AB$3:AB$44)</f>
        <v>0</v>
      </c>
      <c r="AE26" s="42">
        <f>SUMIF(Revenues!$A$3:$A$44,'Current Working'!$A$11:$A$13,Revenues!AC$3:AC$44)</f>
        <v>0</v>
      </c>
      <c r="AF26" s="42">
        <f>SUMIF(Revenues!$A$3:$A$44,'Current Working'!$A$11:$A$13,Revenues!AD$3:AD$44)</f>
        <v>0</v>
      </c>
      <c r="AG26" s="42">
        <f>SUMIF(Revenues!$A$3:$A$44,'Current Working'!$A$11:$A$13,Revenues!AE$3:AE$44)</f>
        <v>0</v>
      </c>
      <c r="AH26" s="42">
        <f>SUMIF(Revenues!$A$3:$A$44,'Current Working'!$A$11:$A$13,Revenues!AF$3:AF$44)</f>
        <v>0</v>
      </c>
      <c r="AI26" s="46"/>
      <c r="AJ26" s="47"/>
      <c r="AK26" s="68"/>
      <c r="AL26" s="79"/>
      <c r="AM26" s="42">
        <f>SUMIF(Revenues!$A$3:$A$44,'Current Working'!$A$11:$A$13,Revenues!AI$3:AI$44)</f>
        <v>0</v>
      </c>
      <c r="AN26" s="42">
        <f>SUMIF(Revenues!$A$3:$A$44,'Current Working'!$A$11:$A$13,Revenues!AJ$3:AJ$44)</f>
        <v>0</v>
      </c>
      <c r="AO26" s="42">
        <f>SUMIF(Revenues!$A$3:$A$44,'Current Working'!$A$11:$A$13,Revenues!AK$3:AK$44)</f>
        <v>0</v>
      </c>
      <c r="AP26" s="42">
        <f>SUMIF(Revenues!$A$3:$A$44,'Current Working'!$A$11:$A$13,Revenues!AL$3:AL$44)</f>
        <v>0</v>
      </c>
      <c r="AQ26" s="42">
        <f>SUMIF(Revenues!$A$3:$A$44,'Current Working'!$A$11:$A$13,Revenues!AM$3:AM$44)</f>
        <v>0</v>
      </c>
      <c r="AR26" s="42">
        <f>SUMIF(Revenues!$A$3:$A$44,'Current Working'!$A$11:$A$13,Revenues!AN$3:AN$44)</f>
        <v>0</v>
      </c>
      <c r="AS26" s="42">
        <f>SUMIF(Revenues!$A$3:$A$44,'Current Working'!$A$11:$A$13,Revenues!AO$3:AO$44)</f>
        <v>0</v>
      </c>
      <c r="AT26" s="42">
        <f>SUMIF(Revenues!$A$3:$A$44,'Current Working'!$A$11:$A$13,Revenues!AP$3:AP$44)</f>
        <v>0</v>
      </c>
      <c r="AU26" s="46">
        <f>AK26-AH26</f>
        <v>0</v>
      </c>
      <c r="AV26" s="47" t="str">
        <f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>AW26-AT26</f>
        <v>0</v>
      </c>
      <c r="BI26" s="47" t="str">
        <f>IFERROR(BH26/AR26,"-")</f>
        <v>-</v>
      </c>
      <c r="BJ26" s="68"/>
    </row>
    <row r="27" spans="1:66" s="67" customFormat="1" ht="15" customHeight="1" x14ac:dyDescent="0.25">
      <c r="A27" s="65">
        <v>12</v>
      </c>
      <c r="B27" s="39"/>
      <c r="C27" s="39"/>
      <c r="D27" s="40" t="s">
        <v>164</v>
      </c>
      <c r="E27" s="62"/>
      <c r="F27" s="42">
        <f>SUMIF(Revenues!$A$3:$A$44,'Current Working'!$A$26:$A$27,Revenues!H$3:H$44)</f>
        <v>0</v>
      </c>
      <c r="G27" s="42">
        <f>SUMIF(Revenues!$A$3:$A$44,'Current Working'!$A$26:$A$27,Revenues!I$3:I$44)</f>
        <v>0</v>
      </c>
      <c r="H27" s="42">
        <f>SUMIF(Revenues!$A$3:$A$44,'Current Working'!$A$26:$A$27,Revenues!J$3:J$44)</f>
        <v>0</v>
      </c>
      <c r="I27" s="42">
        <f>SUMIF(Revenues!$A$3:$A$44,'Current Working'!$A$26:$A$27,Revenues!K$3:K$44)</f>
        <v>0</v>
      </c>
      <c r="J27" s="42">
        <f>SUMIF(Revenues!$A$3:$A$44,'Current Working'!$A$26:$A$27,Revenues!L$3:L$44)</f>
        <v>0</v>
      </c>
      <c r="K27" s="42">
        <f>SUMIF(Revenues!$A$3:$A$44,'Current Working'!$A$26:$A$27,Revenues!M$3:M$44)</f>
        <v>0</v>
      </c>
      <c r="L27" s="42">
        <f>SUMIF(Revenues!$A$3:$A$44,'Current Working'!$A$26:$A$27,Revenues!N$3:N$44)</f>
        <v>0</v>
      </c>
      <c r="M27" s="46"/>
      <c r="N27" s="47"/>
      <c r="O27" s="41"/>
      <c r="Q27" s="42">
        <f>SUMIF(Revenues!$A$3:$A$44,'Current Working'!$A$11:$A$13,Revenues!Q$3:Q$44)</f>
        <v>0</v>
      </c>
      <c r="R27" s="42">
        <f>SUMIF(Revenues!$A$3:$A$44,'Current Working'!$A$11:$A$13,Revenues!R$3:R$44)</f>
        <v>0</v>
      </c>
      <c r="S27" s="42">
        <f>SUMIF(Revenues!$A$3:$A$44,'Current Working'!$A$11:$A$13,Revenues!S$3:S$44)</f>
        <v>0</v>
      </c>
      <c r="T27" s="42">
        <f>SUMIF(Revenues!$A$3:$A$44,'Current Working'!$A$11:$A$13,Revenues!T$3:T$44)</f>
        <v>0</v>
      </c>
      <c r="U27" s="42">
        <f>SUMIF(Revenues!$A$3:$A$44,'Current Working'!$A$11:$A$13,Revenues!U$3:U$44)</f>
        <v>0</v>
      </c>
      <c r="V27" s="42">
        <f>SUMIF(Revenues!$A$3:$A$44,'Current Working'!$A$11:$A$13,Revenues!V$3:V$44)</f>
        <v>0</v>
      </c>
      <c r="W27" s="42">
        <f>SUMIF(Revenues!$A$3:$A$44,'Current Working'!$A$11:$A$13,Revenues!W$3:W$44)</f>
        <v>0</v>
      </c>
      <c r="X27" s="46"/>
      <c r="Y27" s="47"/>
      <c r="Z27" s="41"/>
      <c r="AA27" s="41"/>
      <c r="AB27" s="42">
        <f>SUMIF(Revenues!$A$3:$A$44,'Current Working'!$A$11:$A$13,Revenues!Z$3:Z$44)</f>
        <v>0</v>
      </c>
      <c r="AC27" s="42">
        <f>SUMIF(Revenues!$A$3:$A$44,'Current Working'!$A$11:$A$13,Revenues!AA$3:AA$44)</f>
        <v>0</v>
      </c>
      <c r="AD27" s="42">
        <f>SUMIF(Revenues!$A$3:$A$44,'Current Working'!$A$11:$A$13,Revenues!AB$3:AB$44)</f>
        <v>0</v>
      </c>
      <c r="AE27" s="42">
        <f>SUMIF(Revenues!$A$3:$A$44,'Current Working'!$A$11:$A$13,Revenues!AC$3:AC$44)</f>
        <v>0</v>
      </c>
      <c r="AF27" s="42">
        <f>SUMIF(Revenues!$A$3:$A$44,'Current Working'!$A$11:$A$13,Revenues!AD$3:AD$44)</f>
        <v>0</v>
      </c>
      <c r="AG27" s="42">
        <f>SUMIF(Revenues!$A$3:$A$44,'Current Working'!$A$11:$A$13,Revenues!AE$3:AE$44)</f>
        <v>0</v>
      </c>
      <c r="AH27" s="42">
        <f>SUMIF(Revenues!$A$3:$A$44,'Current Working'!$A$11:$A$13,Revenues!AF$3:AF$44)</f>
        <v>0</v>
      </c>
      <c r="AI27" s="46"/>
      <c r="AJ27" s="47"/>
      <c r="AK27" s="68"/>
      <c r="AL27" s="79"/>
      <c r="AM27" s="42">
        <f>SUMIF(Revenues!$A$3:$A$44,'Current Working'!$A$11:$A$13,Revenues!AI$3:AI$44)</f>
        <v>0</v>
      </c>
      <c r="AN27" s="42">
        <f>SUMIF(Revenues!$A$3:$A$44,'Current Working'!$A$11:$A$13,Revenues!AJ$3:AJ$44)</f>
        <v>0</v>
      </c>
      <c r="AO27" s="42">
        <f>SUMIF(Revenues!$A$3:$A$44,'Current Working'!$A$11:$A$13,Revenues!AK$3:AK$44)</f>
        <v>0</v>
      </c>
      <c r="AP27" s="42">
        <f>SUMIF(Revenues!$A$3:$A$44,'Current Working'!$A$11:$A$13,Revenues!AL$3:AL$44)</f>
        <v>0</v>
      </c>
      <c r="AQ27" s="42">
        <f>SUMIF(Revenues!$A$3:$A$44,'Current Working'!$A$11:$A$13,Revenues!AM$3:AM$44)</f>
        <v>0</v>
      </c>
      <c r="AR27" s="42">
        <f>SUMIF(Revenues!$A$3:$A$44,'Current Working'!$A$11:$A$13,Revenues!AN$3:AN$44)</f>
        <v>0</v>
      </c>
      <c r="AS27" s="42">
        <f>SUMIF(Revenues!$A$3:$A$44,'Current Working'!$A$11:$A$13,Revenues!AO$3:AO$44)</f>
        <v>0</v>
      </c>
      <c r="AT27" s="42">
        <f>SUMIF(Revenues!$A$3:$A$44,'Current Working'!$A$11:$A$13,Revenues!AP$3:AP$44)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6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SUMIF(Revenues!$A$3:$A$44,'Current Working'!$A$26:$A$27,Revenues!H$3:H$44)</f>
        <v>0</v>
      </c>
      <c r="G28" s="42">
        <f>SUMIF(Revenues!$A$3:$A$44,'Current Working'!$A$26:$A$27,Revenues!I$3:I$44)</f>
        <v>0</v>
      </c>
      <c r="H28" s="42">
        <f>SUMIF(Revenues!$A$3:$A$44,'Current Working'!$A$26:$A$27,Revenues!J$3:J$44)</f>
        <v>0</v>
      </c>
      <c r="I28" s="42">
        <f>SUMIF(Revenues!$A$3:$A$44,'Current Working'!$A$26:$A$27,Revenues!K$3:K$44)</f>
        <v>0</v>
      </c>
      <c r="J28" s="42">
        <f>SUMIF(Revenues!$A$3:$A$44,'Current Working'!$A$26:$A$27,Revenues!L$3:L$44)</f>
        <v>0</v>
      </c>
      <c r="K28" s="42">
        <f>SUMIF(Revenues!$A$3:$A$44,'Current Working'!$A$26:$A$27,Revenues!M$3:M$44)</f>
        <v>0</v>
      </c>
      <c r="L28" s="42">
        <f>SUMIF(Revenues!$A$3:$A$44,'Current Working'!$A$26:$A$27,Revenues!N$3:N$44)</f>
        <v>0</v>
      </c>
      <c r="M28" s="46">
        <f>L28-G28</f>
        <v>0</v>
      </c>
      <c r="N28" s="47" t="str">
        <f>IFERROR(M28/G28,"-")</f>
        <v>-</v>
      </c>
      <c r="O28" s="41"/>
      <c r="Q28" s="42">
        <f>SUMIF(Expenses!$A$3:$A$183,'Current Working'!$A$17:$A$22,Expenses!Q$3:Q$183)</f>
        <v>0</v>
      </c>
      <c r="R28" s="42">
        <f>SUMIF(Expenses!$A$3:$A$183,'Current Working'!$A$17:$A$22,Expenses!R$3:R$183)</f>
        <v>0</v>
      </c>
      <c r="S28" s="42">
        <f>SUMIF(Expenses!$A$3:$A$183,'Current Working'!$A$17:$A$22,Expenses!S$3:S$183)</f>
        <v>0</v>
      </c>
      <c r="T28" s="42">
        <f>SUMIF(Expenses!$A$3:$A$183,'Current Working'!$A$17:$A$22,Expenses!T$3:T$183)</f>
        <v>0</v>
      </c>
      <c r="U28" s="42">
        <f>SUMIF(Expenses!$A$3:$A$183,'Current Working'!$A$17:$A$22,Expenses!U$3:U$183)</f>
        <v>0</v>
      </c>
      <c r="V28" s="42">
        <f>SUMIF(Expenses!$A$3:$A$183,'Current Working'!$A$17:$A$22,Expenses!V$3:V$183)</f>
        <v>0</v>
      </c>
      <c r="W28" s="42">
        <f>SUMIF(Expenses!$A$3:$A$183,'Current Working'!$A$17:$A$22,Expenses!W$3:W$183)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SUMIF(Expenses!$A$3:$A$183,'Current Working'!$A$17:$A$22,Expenses!Z$3:Z$183)</f>
        <v>0</v>
      </c>
      <c r="AC28" s="42">
        <f>SUMIF(Expenses!$A$3:$A$183,'Current Working'!$A$17:$A$22,Expenses!AA$3:AA$183)</f>
        <v>0</v>
      </c>
      <c r="AD28" s="42">
        <f>SUMIF(Expenses!$A$3:$A$183,'Current Working'!$A$17:$A$22,Expenses!AB$3:AB$183)</f>
        <v>0</v>
      </c>
      <c r="AE28" s="42">
        <f>SUMIF(Expenses!$A$3:$A$183,'Current Working'!$A$17:$A$22,Expenses!AC$3:AC$183)</f>
        <v>0</v>
      </c>
      <c r="AF28" s="42">
        <f>SUMIF(Expenses!$A$3:$A$183,'Current Working'!$A$17:$A$22,Expenses!AD$3:AD$183)</f>
        <v>0</v>
      </c>
      <c r="AG28" s="42">
        <f>SUMIF(Expenses!$A$3:$A$183,'Current Working'!$A$17:$A$22,Expenses!AE$3:AE$183)</f>
        <v>0</v>
      </c>
      <c r="AH28" s="42">
        <f>SUMIF(Expenses!$A$3:$A$183,'Current Working'!$A$17:$A$22,Expenses!AF$3:AF$183)</f>
        <v>0</v>
      </c>
      <c r="AI28" s="46"/>
      <c r="AJ28" s="47"/>
      <c r="AK28" s="68"/>
      <c r="AL28" s="79"/>
      <c r="AM28" s="81">
        <f>SUMIF(Expenses!$A$3:$A$177,'Current Working'!$A$17:$A$22,Expenses!AI$3:AI$182)</f>
        <v>0</v>
      </c>
      <c r="AN28" s="81">
        <f>-SUMIF(Expenses!$A$3:$A$177,'Current Working'!$A$28,Expenses!AJ$3:AJ$182)</f>
        <v>-127500</v>
      </c>
      <c r="AO28" s="81">
        <f>-SUMIF(Expenses!$A$3:$A$177,'Current Working'!$A$28,Expenses!AK$3:AK$182)</f>
        <v>-127500</v>
      </c>
      <c r="AP28" s="81">
        <f>-SUMIF(Expenses!$A$3:$A$177,'Current Working'!$A$28,Expenses!AL$3:AL$182)</f>
        <v>0</v>
      </c>
      <c r="AQ28" s="81">
        <f>-SUMIF(Expenses!$A$3:$A$177,'Current Working'!$A$28,Expenses!AM$3:AM$182)</f>
        <v>0</v>
      </c>
      <c r="AR28" s="81">
        <f>-SUMIF(Expenses!$A$3:$A$177,'Current Working'!$A$28,Expenses!AN$3:AN$182)</f>
        <v>0</v>
      </c>
      <c r="AS28" s="81">
        <f>-SUMIF(Expenses!$A$3:$A$177,'Current Working'!$A$28,Expenses!AO$3:AO$182)</f>
        <v>0</v>
      </c>
      <c r="AT28" s="81">
        <f>-SUMIF(Expenses!$A$3:$A$177,'Current Working'!$A$28,Expenses!AP$3:AP$182)</f>
        <v>0</v>
      </c>
      <c r="AU28" s="46">
        <f>+AT28-AN28</f>
        <v>127500</v>
      </c>
      <c r="AV28" s="47" t="str">
        <f>IFERROR(AU28/AF28,"-")</f>
        <v>-</v>
      </c>
      <c r="AW28" s="68"/>
      <c r="AY28" s="81">
        <f>-SUMIF(Expenses!$A$3:$A$177,'Current Working'!$A$28,Expenses!AS$3:AS$182)</f>
        <v>0</v>
      </c>
      <c r="AZ28" s="82">
        <f>+AY28-AT28</f>
        <v>0</v>
      </c>
      <c r="BA28" s="47" t="str">
        <f>IFERROR(AZ28/AM28,"-")</f>
        <v>-</v>
      </c>
      <c r="BB28" s="81">
        <f>-SUMIF(Expenses!$A$3:$A$177,'Current Working'!$A$28,Expenses!AT$3:AT$182)</f>
        <v>0</v>
      </c>
      <c r="BC28" s="81">
        <f>-SUMIF(Expenses!$A$3:$A$177,'Current Working'!$A$28,Expenses!AU$3:AU$182)</f>
        <v>0</v>
      </c>
      <c r="BD28" s="81">
        <f>-SUMIF(Expenses!$A$3:$A$177,'Current Working'!$A$28,Expenses!AV$3:AV$182)</f>
        <v>0</v>
      </c>
      <c r="BE28" s="81">
        <f>-SUMIF(Expenses!$A$3:$A$177,'Current Working'!$A$28,Expenses!AW$3:AW$182)</f>
        <v>0</v>
      </c>
      <c r="BF28" s="81">
        <f>-SUMIF(Expenses!$A$3:$A$177,'Current Working'!$A$28,Expenses!AX$3:AX$182)</f>
        <v>0</v>
      </c>
      <c r="BG28" s="81">
        <f>-SUMIF(Expenses!$A$3:$A$177,'Current Working'!$A$28,Expenses!AY$3:AY$182)</f>
        <v>0</v>
      </c>
      <c r="BH28" s="46">
        <f>+BG28-BB28</f>
        <v>0</v>
      </c>
      <c r="BI28" s="47" t="str">
        <f>IFERROR(BH28/AR28,"-")</f>
        <v>-</v>
      </c>
      <c r="BJ28" s="68"/>
    </row>
    <row r="29" spans="1:66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450000</v>
      </c>
      <c r="G29" s="76">
        <f t="shared" ref="G29:L29" si="11">SUM(G26:G28)</f>
        <v>450000</v>
      </c>
      <c r="H29" s="76">
        <f t="shared" si="11"/>
        <v>0</v>
      </c>
      <c r="I29" s="76">
        <f t="shared" si="11"/>
        <v>0</v>
      </c>
      <c r="J29" s="76">
        <f t="shared" si="11"/>
        <v>0</v>
      </c>
      <c r="K29" s="76">
        <f t="shared" si="11"/>
        <v>450000</v>
      </c>
      <c r="L29" s="76">
        <f t="shared" si="11"/>
        <v>450000</v>
      </c>
      <c r="M29" s="46">
        <f>L29-G29</f>
        <v>0</v>
      </c>
      <c r="N29" s="47">
        <f>IFERROR(M29/G29,"-")</f>
        <v>0</v>
      </c>
      <c r="O29" s="41"/>
      <c r="Q29" s="77">
        <f>SUM(Q26:Q28)</f>
        <v>0</v>
      </c>
      <c r="R29" s="77">
        <f t="shared" ref="R29:W29" si="12">SUM(R26:R28)</f>
        <v>0</v>
      </c>
      <c r="S29" s="77">
        <f t="shared" si="12"/>
        <v>0</v>
      </c>
      <c r="T29" s="77">
        <f t="shared" si="12"/>
        <v>0</v>
      </c>
      <c r="U29" s="77">
        <f t="shared" si="12"/>
        <v>0</v>
      </c>
      <c r="V29" s="77">
        <f t="shared" si="12"/>
        <v>0</v>
      </c>
      <c r="W29" s="77">
        <f t="shared" si="12"/>
        <v>0</v>
      </c>
      <c r="X29" s="46">
        <f>Q29-M29</f>
        <v>0</v>
      </c>
      <c r="Y29" s="47">
        <f>IFERROR(X29/L29,"-")</f>
        <v>0</v>
      </c>
      <c r="Z29" s="41"/>
      <c r="AA29" s="41"/>
      <c r="AB29" s="77">
        <f t="shared" ref="AB29" si="13">SUM(AB26:AB28)</f>
        <v>0</v>
      </c>
      <c r="AC29" s="77">
        <f t="shared" ref="AC29" si="14">SUM(AC26:AC28)</f>
        <v>0</v>
      </c>
      <c r="AD29" s="77">
        <f t="shared" ref="AD29" si="15">SUM(AD26:AD28)</f>
        <v>0</v>
      </c>
      <c r="AE29" s="77">
        <f t="shared" ref="AE29" si="16">SUM(AE26:AE28)</f>
        <v>0</v>
      </c>
      <c r="AF29" s="77">
        <f t="shared" ref="AF29" si="17">SUM(AF26:AF28)</f>
        <v>0</v>
      </c>
      <c r="AG29" s="77">
        <f t="shared" ref="AG29" si="18">SUM(AG26:AG28)</f>
        <v>0</v>
      </c>
      <c r="AH29" s="77">
        <f t="shared" ref="AH29" si="19">SUM(AH26:AH28)</f>
        <v>0</v>
      </c>
      <c r="AI29" s="46"/>
      <c r="AJ29" s="47"/>
      <c r="AK29" s="68"/>
      <c r="AL29" s="79"/>
      <c r="AM29" s="140">
        <f>SUM(AM26:AM28)</f>
        <v>0</v>
      </c>
      <c r="AN29" s="140">
        <f t="shared" ref="AN29:AP29" si="20">SUM(AN26:AN28)</f>
        <v>-127500</v>
      </c>
      <c r="AO29" s="140">
        <f t="shared" si="20"/>
        <v>-127500</v>
      </c>
      <c r="AP29" s="140">
        <f t="shared" si="20"/>
        <v>0</v>
      </c>
      <c r="AQ29" s="83">
        <f t="shared" ref="AQ29:AT29" si="21">SUM(AQ26:AQ28)</f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2">SUM(BB26:BB28)</f>
        <v>0</v>
      </c>
      <c r="BC29" s="83">
        <f t="shared" ca="1" si="22"/>
        <v>0</v>
      </c>
      <c r="BD29" s="83">
        <f t="shared" ca="1" si="22"/>
        <v>0</v>
      </c>
      <c r="BE29" s="83">
        <f t="shared" ca="1" si="22"/>
        <v>0</v>
      </c>
      <c r="BF29" s="83">
        <f t="shared" ca="1" si="22"/>
        <v>0</v>
      </c>
      <c r="BG29" s="83">
        <f t="shared" ca="1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6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6" s="67" customFormat="1" x14ac:dyDescent="0.25">
      <c r="A31" s="65"/>
      <c r="B31" s="39" t="s">
        <v>35</v>
      </c>
      <c r="C31" s="39"/>
      <c r="D31" s="75"/>
      <c r="E31" s="62"/>
      <c r="F31" s="84">
        <f>+F14-F23</f>
        <v>-501172</v>
      </c>
      <c r="G31" s="83">
        <f>+G14-G23</f>
        <v>-2725372</v>
      </c>
      <c r="H31" s="62"/>
      <c r="I31" s="62"/>
      <c r="J31" s="62"/>
      <c r="K31" s="62"/>
      <c r="L31" s="83">
        <f>+L14+L29-L23</f>
        <v>3549080.5199999996</v>
      </c>
      <c r="M31" s="83">
        <f>+M14-M23</f>
        <v>5824452.5199999996</v>
      </c>
      <c r="N31" s="62"/>
      <c r="O31" s="41"/>
      <c r="Q31" s="83">
        <f>+Q14+Q29-Q23</f>
        <v>-353340</v>
      </c>
      <c r="R31" s="83">
        <f t="shared" ref="R31:W31" si="23">+R14+R29-R23</f>
        <v>-2352160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1636524.7400000012</v>
      </c>
      <c r="W31" s="83">
        <f t="shared" si="23"/>
        <v>1636524.7400000012</v>
      </c>
      <c r="X31" s="62"/>
      <c r="Y31" s="63"/>
      <c r="Z31" s="41"/>
      <c r="AA31" s="41"/>
      <c r="AB31" s="83">
        <f t="shared" ref="AB31:AH31" si="24">+AB14+AB29-AB23</f>
        <v>-167698</v>
      </c>
      <c r="AC31" s="83">
        <f t="shared" si="24"/>
        <v>-1116155</v>
      </c>
      <c r="AD31" s="83">
        <f t="shared" si="24"/>
        <v>0</v>
      </c>
      <c r="AE31" s="83">
        <f t="shared" si="24"/>
        <v>0</v>
      </c>
      <c r="AF31" s="83">
        <f t="shared" si="24"/>
        <v>0</v>
      </c>
      <c r="AG31" s="83">
        <f t="shared" si="24"/>
        <v>1653554.9099999992</v>
      </c>
      <c r="AH31" s="83">
        <f t="shared" si="24"/>
        <v>1653554.9099999992</v>
      </c>
      <c r="AI31" s="62"/>
      <c r="AJ31" s="63"/>
      <c r="AK31" s="68"/>
      <c r="AL31" s="79"/>
      <c r="AM31" s="84">
        <f>+AM14-AM23</f>
        <v>-270134</v>
      </c>
      <c r="AN31" s="84">
        <f t="shared" ref="AN31:AT31" si="25">+AN14-AN23</f>
        <v>-270134</v>
      </c>
      <c r="AO31" s="84">
        <f t="shared" ref="AO31" si="26">+AO14-AO23</f>
        <v>-1302695</v>
      </c>
      <c r="AP31" s="84">
        <f t="shared" si="25"/>
        <v>600255.62000000011</v>
      </c>
      <c r="AQ31" s="84">
        <f t="shared" si="25"/>
        <v>0</v>
      </c>
      <c r="AR31" s="84">
        <f t="shared" si="25"/>
        <v>0</v>
      </c>
      <c r="AS31" s="84">
        <f t="shared" si="25"/>
        <v>0</v>
      </c>
      <c r="AT31" s="84">
        <f t="shared" si="25"/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6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2704037.45</v>
      </c>
      <c r="G33" s="88">
        <f>+G8+G31</f>
        <v>479837.45000000019</v>
      </c>
      <c r="H33" s="32"/>
      <c r="I33" s="32"/>
      <c r="J33" s="32"/>
      <c r="K33" s="32"/>
      <c r="L33" s="88">
        <f>+L8+L31</f>
        <v>3549080.5199999996</v>
      </c>
      <c r="M33" s="28"/>
      <c r="N33" s="89"/>
      <c r="O33" s="32"/>
      <c r="Q33" s="88">
        <f t="shared" ref="Q33:W33" si="27">+Q8+Q31</f>
        <v>6400949.9699999997</v>
      </c>
      <c r="R33" s="88">
        <f t="shared" si="27"/>
        <v>4402129.97</v>
      </c>
      <c r="S33" s="88">
        <f t="shared" si="27"/>
        <v>0</v>
      </c>
      <c r="T33" s="88">
        <f t="shared" si="27"/>
        <v>0</v>
      </c>
      <c r="U33" s="88">
        <f t="shared" si="27"/>
        <v>0</v>
      </c>
      <c r="V33" s="88">
        <f t="shared" si="27"/>
        <v>1636524.7400000012</v>
      </c>
      <c r="W33" s="88">
        <f t="shared" si="27"/>
        <v>8390814.7100000009</v>
      </c>
      <c r="X33" s="62"/>
      <c r="Y33" s="90"/>
      <c r="Z33" s="91"/>
      <c r="AA33" s="91"/>
      <c r="AB33" s="92">
        <f t="shared" ref="AB33:AH33" si="28">+AB8+AB31</f>
        <v>8223116.7100000009</v>
      </c>
      <c r="AC33" s="88">
        <f t="shared" si="28"/>
        <v>7274659.7100000009</v>
      </c>
      <c r="AD33" s="88">
        <f t="shared" si="28"/>
        <v>0</v>
      </c>
      <c r="AE33" s="88">
        <f t="shared" si="28"/>
        <v>0</v>
      </c>
      <c r="AF33" s="88">
        <f t="shared" si="28"/>
        <v>0</v>
      </c>
      <c r="AG33" s="88">
        <f t="shared" si="28"/>
        <v>1653554.9099999992</v>
      </c>
      <c r="AH33" s="88">
        <f t="shared" si="28"/>
        <v>10044369.620000001</v>
      </c>
      <c r="AI33" s="62"/>
      <c r="AJ33" s="90"/>
      <c r="AL33" s="14"/>
      <c r="AM33" s="92">
        <f>+AM8+AM31</f>
        <v>9774235.620000001</v>
      </c>
      <c r="AN33" s="88">
        <f>+AN8+AN31</f>
        <v>9774235.620000001</v>
      </c>
      <c r="AO33" s="88">
        <f>+AO8+AO31</f>
        <v>8741674.620000001</v>
      </c>
      <c r="AP33" s="88">
        <f>+AP8+AP31</f>
        <v>600255.62000000011</v>
      </c>
      <c r="AQ33" s="88">
        <f t="shared" ref="AQ33:AT33" si="29">+AQ8+AQ31</f>
        <v>0</v>
      </c>
      <c r="AR33" s="88">
        <f t="shared" si="29"/>
        <v>0</v>
      </c>
      <c r="AS33" s="88">
        <f t="shared" si="29"/>
        <v>0</v>
      </c>
      <c r="AT33" s="88">
        <f t="shared" si="29"/>
        <v>10044369.620000001</v>
      </c>
      <c r="AU33" s="62"/>
      <c r="AV33" s="90"/>
      <c r="AY33" s="92">
        <f ca="1">+AY8+AY31</f>
        <v>10044369.620000001</v>
      </c>
      <c r="AZ33" s="62"/>
      <c r="BA33" s="90"/>
      <c r="BB33" s="88">
        <f t="shared" ref="BB33:BG33" ca="1" si="30">+BB8+BB31</f>
        <v>0</v>
      </c>
      <c r="BC33" s="88">
        <f t="shared" ca="1" si="30"/>
        <v>0</v>
      </c>
      <c r="BD33" s="88">
        <f t="shared" ca="1" si="30"/>
        <v>0</v>
      </c>
      <c r="BE33" s="88">
        <f t="shared" ca="1" si="30"/>
        <v>0</v>
      </c>
      <c r="BF33" s="88">
        <f t="shared" si="30"/>
        <v>0</v>
      </c>
      <c r="BG33" s="88">
        <f t="shared" ca="1" si="30"/>
        <v>10044369.620000001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7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7"/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7"/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6">
        <v>0</v>
      </c>
      <c r="AC37" s="107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6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7"/>
      <c r="R38" s="105"/>
      <c r="S38" s="91"/>
      <c r="T38" s="91"/>
      <c r="U38" s="91"/>
      <c r="V38" s="91"/>
      <c r="W38" s="108"/>
      <c r="X38" s="91"/>
      <c r="Y38" s="91"/>
      <c r="Z38" s="91"/>
      <c r="AA38" s="91"/>
      <c r="AB38" s="101">
        <f>SUM(AB36:AB37)</f>
        <v>0</v>
      </c>
      <c r="AC38" s="107"/>
      <c r="AD38" s="97"/>
      <c r="AE38" s="97"/>
      <c r="AF38" s="97"/>
      <c r="AG38" s="97"/>
      <c r="AH38" s="109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8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8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7"/>
      <c r="R39" s="105"/>
      <c r="S39" s="91"/>
      <c r="T39" s="91"/>
      <c r="U39" s="91"/>
      <c r="V39" s="91"/>
      <c r="W39" s="108"/>
      <c r="X39" s="91"/>
      <c r="Y39" s="91"/>
      <c r="Z39" s="91"/>
      <c r="AA39" s="91"/>
      <c r="AB39" s="101"/>
      <c r="AC39" s="107"/>
      <c r="AD39" s="97"/>
      <c r="AE39" s="97"/>
      <c r="AF39" s="97"/>
      <c r="AG39" s="97"/>
      <c r="AH39" s="109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8"/>
      <c r="AY39" s="101"/>
      <c r="BB39" s="105"/>
      <c r="BC39" s="91"/>
      <c r="BD39" s="91"/>
      <c r="BE39" s="91"/>
      <c r="BF39" s="91"/>
      <c r="BG39" s="108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7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7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7"/>
      <c r="R41" s="105"/>
      <c r="S41" s="91"/>
      <c r="T41" s="91"/>
      <c r="U41" s="91"/>
      <c r="V41" s="91"/>
      <c r="W41" s="110"/>
      <c r="X41" s="91"/>
      <c r="Y41" s="91"/>
      <c r="Z41" s="91"/>
      <c r="AA41" s="91"/>
      <c r="AB41" s="101">
        <v>0</v>
      </c>
      <c r="AC41" s="107"/>
      <c r="AD41" s="97"/>
      <c r="AE41" s="97"/>
      <c r="AF41" s="97"/>
      <c r="AG41" s="97"/>
      <c r="AH41" s="111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0" t="s">
        <v>42</v>
      </c>
      <c r="AY41" s="101">
        <v>0</v>
      </c>
      <c r="BB41" s="105"/>
      <c r="BC41" s="91"/>
      <c r="BD41" s="91"/>
      <c r="BE41" s="91"/>
      <c r="BF41" s="91"/>
      <c r="BG41" s="110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7"/>
      <c r="R42" s="105"/>
      <c r="S42" s="91"/>
      <c r="T42" s="91"/>
      <c r="U42" s="91"/>
      <c r="V42" s="91"/>
      <c r="W42" s="110"/>
      <c r="X42" s="91"/>
      <c r="Y42" s="91"/>
      <c r="Z42" s="91"/>
      <c r="AA42" s="91"/>
      <c r="AB42" s="106">
        <v>0</v>
      </c>
      <c r="AC42" s="107"/>
      <c r="AD42" s="97"/>
      <c r="AE42" s="97"/>
      <c r="AF42" s="97"/>
      <c r="AG42" s="97"/>
      <c r="AH42" s="111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0" t="s">
        <v>43</v>
      </c>
      <c r="AY42" s="106">
        <v>0</v>
      </c>
      <c r="BB42" s="105"/>
      <c r="BC42" s="91"/>
      <c r="BD42" s="91"/>
      <c r="BE42" s="91"/>
      <c r="BF42" s="91"/>
      <c r="BG42" s="110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7"/>
      <c r="R43" s="105"/>
      <c r="S43" s="91"/>
      <c r="T43" s="91"/>
      <c r="U43" s="91"/>
      <c r="V43" s="91"/>
      <c r="W43" s="108"/>
      <c r="X43" s="91"/>
      <c r="Y43" s="91"/>
      <c r="Z43" s="91"/>
      <c r="AA43" s="91"/>
      <c r="AB43" s="101">
        <f>SUM(AB41:AB42)</f>
        <v>0</v>
      </c>
      <c r="AC43" s="107"/>
      <c r="AD43" s="97"/>
      <c r="AE43" s="97"/>
      <c r="AF43" s="97"/>
      <c r="AG43" s="97"/>
      <c r="AH43" s="109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8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8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7"/>
      <c r="R44" s="91"/>
      <c r="S44" s="91"/>
      <c r="T44" s="91"/>
      <c r="U44" s="91"/>
      <c r="V44" s="91"/>
      <c r="W44" s="112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3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2"/>
      <c r="AY44" s="101"/>
      <c r="BB44" s="91"/>
      <c r="BC44" s="91"/>
      <c r="BD44" s="91"/>
      <c r="BE44" s="91"/>
      <c r="BF44" s="91"/>
      <c r="BG44" s="112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97"/>
      <c r="R45" s="91"/>
      <c r="S45" s="91"/>
      <c r="T45" s="91"/>
      <c r="U45" s="91"/>
      <c r="V45" s="91"/>
      <c r="W45" s="112"/>
      <c r="X45" s="91"/>
      <c r="Y45" s="91"/>
      <c r="Z45" s="91"/>
      <c r="AA45" s="91"/>
      <c r="AB45" s="101">
        <f>AB23+AB38+AB43</f>
        <v>5394443</v>
      </c>
      <c r="AC45" s="97"/>
      <c r="AD45" s="97"/>
      <c r="AE45" s="97"/>
      <c r="AF45" s="97"/>
      <c r="AG45" s="97"/>
      <c r="AH45" s="113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2" t="s">
        <v>45</v>
      </c>
      <c r="AY45" s="141">
        <f>AY23+AY38+AY43</f>
        <v>0</v>
      </c>
      <c r="BB45" s="91"/>
      <c r="BC45" s="91"/>
      <c r="BD45" s="91"/>
      <c r="BE45" s="91"/>
      <c r="BF45" s="91"/>
      <c r="BG45" s="112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7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4" t="s">
        <v>46</v>
      </c>
      <c r="C47" s="114"/>
      <c r="D47" s="115"/>
      <c r="L47" s="116" t="s">
        <v>47</v>
      </c>
      <c r="Q47" s="14"/>
      <c r="W47" s="116" t="s">
        <v>48</v>
      </c>
      <c r="AL47" s="14"/>
      <c r="AT47" s="116" t="s">
        <v>49</v>
      </c>
      <c r="BG47" s="116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7">
        <f>SUM(L49:L52)</f>
        <v>0</v>
      </c>
      <c r="W54" s="117">
        <f>SUM(W49:W53)</f>
        <v>0</v>
      </c>
      <c r="AL54" s="14"/>
      <c r="AT54" s="117">
        <f>SUM(AT49:AT52)</f>
        <v>0</v>
      </c>
      <c r="BG54" s="117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7">
        <f>SUM(L57:L59)</f>
        <v>0</v>
      </c>
      <c r="W60" s="117">
        <f>SUM(W57:W59)</f>
        <v>0</v>
      </c>
      <c r="AL60" s="14"/>
      <c r="AT60" s="117">
        <f>SUM(AT57:AT59)</f>
        <v>0</v>
      </c>
      <c r="BG60" s="117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18">
        <f>+L60</f>
        <v>0</v>
      </c>
      <c r="W66" s="118">
        <f>+W60</f>
        <v>0</v>
      </c>
      <c r="AL66" s="14"/>
      <c r="AT66" s="118">
        <f>+AT60</f>
        <v>0</v>
      </c>
      <c r="BG66" s="118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18"/>
      <c r="W69" s="118"/>
      <c r="AL69" s="14"/>
      <c r="AT69" s="118"/>
      <c r="BG69" s="118"/>
    </row>
    <row r="70" spans="2:59" ht="15.75" outlineLevel="1" thickBot="1" x14ac:dyDescent="0.3">
      <c r="B70" s="39"/>
      <c r="C70" s="74" t="s">
        <v>69</v>
      </c>
      <c r="D70" s="62"/>
      <c r="L70" s="117">
        <f>SUM(L67:L69)</f>
        <v>0</v>
      </c>
      <c r="W70" s="117">
        <f>SUM(W67:W69)</f>
        <v>0</v>
      </c>
      <c r="AL70" s="14"/>
      <c r="AT70" s="117">
        <f>SUM(AT67:AT69)</f>
        <v>0</v>
      </c>
      <c r="BG70" s="117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19">
        <f>+L70-L33</f>
        <v>-3549080.5199999996</v>
      </c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19">
        <f>+W67-W33</f>
        <v>-8390814.7100000009</v>
      </c>
      <c r="AL72" s="14"/>
      <c r="AT72" s="119">
        <f>+AT70-AT33</f>
        <v>-10044369.620000001</v>
      </c>
      <c r="BG72" s="121" t="e">
        <f ca="1">+BG70-BG33</f>
        <v>#REF!</v>
      </c>
    </row>
    <row r="73" spans="2:59" outlineLevel="1" x14ac:dyDescent="0.25">
      <c r="W73" s="120"/>
      <c r="AL73" s="14"/>
      <c r="AT73" s="120"/>
      <c r="BG73" s="120">
        <f>3063401-BG23</f>
        <v>3063401</v>
      </c>
    </row>
    <row r="74" spans="2:59" x14ac:dyDescent="0.25">
      <c r="W74" s="120"/>
      <c r="AH74" s="120"/>
      <c r="AL74" s="14"/>
      <c r="AT74" s="120"/>
      <c r="BG74" s="120"/>
    </row>
    <row r="75" spans="2:59" x14ac:dyDescent="0.25">
      <c r="AG75" s="122"/>
    </row>
    <row r="76" spans="2:59" x14ac:dyDescent="0.25">
      <c r="AG76" s="122"/>
      <c r="AH76" s="14"/>
    </row>
    <row r="77" spans="2:59" x14ac:dyDescent="0.25">
      <c r="AG77" s="122"/>
      <c r="AH77" s="14"/>
    </row>
    <row r="78" spans="2:59" x14ac:dyDescent="0.25">
      <c r="AG78" s="14"/>
      <c r="AH78" s="122"/>
    </row>
    <row r="79" spans="2:59" x14ac:dyDescent="0.25">
      <c r="AH79" s="122"/>
    </row>
    <row r="80" spans="2:59" x14ac:dyDescent="0.25">
      <c r="AH80" s="122"/>
    </row>
    <row r="81" spans="34:34" x14ac:dyDescent="0.25">
      <c r="AH81" s="122"/>
    </row>
    <row r="82" spans="34:34" x14ac:dyDescent="0.25">
      <c r="AH82" s="122"/>
    </row>
    <row r="83" spans="34:34" x14ac:dyDescent="0.25">
      <c r="AH83" s="122"/>
    </row>
    <row r="84" spans="34:34" x14ac:dyDescent="0.25">
      <c r="AH84" s="122"/>
    </row>
    <row r="85" spans="34:34" x14ac:dyDescent="0.25">
      <c r="AH85" s="122"/>
    </row>
    <row r="86" spans="34:34" x14ac:dyDescent="0.25">
      <c r="AH86" s="122"/>
    </row>
    <row r="87" spans="34:34" x14ac:dyDescent="0.25">
      <c r="AH87" s="122"/>
    </row>
    <row r="88" spans="34:34" x14ac:dyDescent="0.25">
      <c r="AH88" s="122"/>
    </row>
    <row r="89" spans="34:34" x14ac:dyDescent="0.25">
      <c r="AH89" s="122"/>
    </row>
    <row r="90" spans="34:34" x14ac:dyDescent="0.25">
      <c r="AH90" s="122"/>
    </row>
    <row r="91" spans="34:34" x14ac:dyDescent="0.25">
      <c r="AH91" s="122"/>
    </row>
    <row r="92" spans="34:34" x14ac:dyDescent="0.25">
      <c r="AH92" s="122"/>
    </row>
    <row r="93" spans="34:34" x14ac:dyDescent="0.25">
      <c r="AH93" s="122"/>
    </row>
    <row r="94" spans="34:34" x14ac:dyDescent="0.25">
      <c r="AH94" s="14"/>
    </row>
    <row r="95" spans="34:34" x14ac:dyDescent="0.25">
      <c r="AH95" s="123"/>
    </row>
    <row r="96" spans="34:34" x14ac:dyDescent="0.25">
      <c r="AH96" s="124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1045"/>
  <sheetViews>
    <sheetView topLeftCell="B106" zoomScaleNormal="100" workbookViewId="0">
      <selection activeCell="G122" sqref="G122"/>
    </sheetView>
  </sheetViews>
  <sheetFormatPr defaultRowHeight="15" outlineLevelCol="1" x14ac:dyDescent="0.25"/>
  <cols>
    <col min="1" max="1" width="9.140625" style="146"/>
    <col min="2" max="2" width="21.5703125" style="146" bestFit="1" customWidth="1"/>
    <col min="3" max="3" width="9.42578125" style="147" hidden="1" customWidth="1" outlineLevel="1"/>
    <col min="4" max="4" width="8" style="147" hidden="1" customWidth="1" outlineLevel="1"/>
    <col min="5" max="5" width="8.85546875" style="147" hidden="1" customWidth="1" outlineLevel="1"/>
    <col min="6" max="6" width="8.7109375" style="147" hidden="1" customWidth="1" outlineLevel="1"/>
    <col min="7" max="7" width="63.28515625" style="146" bestFit="1" customWidth="1" collapsed="1"/>
    <col min="8" max="8" width="11.85546875" style="146" hidden="1" customWidth="1" outlineLevel="1"/>
    <col min="9" max="9" width="11.85546875" style="146" bestFit="1" customWidth="1" collapsed="1"/>
    <col min="10" max="13" width="15.42578125" style="146" hidden="1" customWidth="1" outlineLevel="1"/>
    <col min="14" max="14" width="10.5703125" style="146" bestFit="1" customWidth="1" collapsed="1"/>
    <col min="15" max="15" width="13.28515625" style="146" hidden="1" customWidth="1" outlineLevel="1"/>
    <col min="16" max="16" width="2.7109375" style="146" customWidth="1" collapsed="1"/>
    <col min="17" max="17" width="12.42578125" style="146" hidden="1" customWidth="1" outlineLevel="1"/>
    <col min="18" max="18" width="11.85546875" style="146" bestFit="1" customWidth="1" collapsed="1"/>
    <col min="19" max="22" width="15.42578125" style="146" hidden="1" customWidth="1" outlineLevel="1"/>
    <col min="23" max="23" width="10.5703125" style="146" bestFit="1" customWidth="1" collapsed="1"/>
    <col min="24" max="24" width="17.7109375" style="146" hidden="1" customWidth="1" outlineLevel="1"/>
    <col min="25" max="25" width="2.7109375" style="146" customWidth="1" collapsed="1"/>
    <col min="26" max="26" width="12.42578125" style="146" hidden="1" customWidth="1" outlineLevel="1"/>
    <col min="27" max="27" width="11.85546875" style="146" bestFit="1" customWidth="1" collapsed="1"/>
    <col min="28" max="31" width="15.42578125" style="146" hidden="1" customWidth="1" outlineLevel="1"/>
    <col min="32" max="32" width="12.7109375" style="146" customWidth="1" collapsed="1"/>
    <col min="33" max="33" width="13.28515625" style="146" hidden="1" customWidth="1" outlineLevel="1"/>
    <col min="34" max="34" width="2.7109375" style="146" customWidth="1" collapsed="1"/>
    <col min="35" max="35" width="10.7109375" style="146" customWidth="1"/>
    <col min="36" max="36" width="11.85546875" style="146" bestFit="1" customWidth="1"/>
    <col min="37" max="37" width="13.140625" style="146" customWidth="1"/>
    <col min="38" max="38" width="15.42578125" style="151" hidden="1" customWidth="1" outlineLevel="1"/>
    <col min="39" max="41" width="15.42578125" style="146" hidden="1" customWidth="1" outlineLevel="1"/>
    <col min="42" max="42" width="13.7109375" style="146" hidden="1" customWidth="1" outlineLevel="1"/>
    <col min="43" max="43" width="17.7109375" style="146" hidden="1" customWidth="1" outlineLevel="1"/>
    <col min="44" max="44" width="2.7109375" style="146" customWidth="1" collapsed="1"/>
    <col min="45" max="45" width="10.7109375" style="146" hidden="1" customWidth="1" outlineLevel="1"/>
    <col min="46" max="46" width="11.85546875" style="146" hidden="1" customWidth="1" outlineLevel="1"/>
    <col min="47" max="50" width="15.42578125" style="146" hidden="1" customWidth="1" outlineLevel="1"/>
    <col min="51" max="51" width="13.7109375" style="146" hidden="1" customWidth="1" outlineLevel="1"/>
    <col min="52" max="52" width="17.7109375" style="146" hidden="1" customWidth="1" outlineLevel="1"/>
    <col min="53" max="53" width="9.140625" style="146" customWidth="1" collapsed="1"/>
    <col min="54" max="54" width="4" style="196" customWidth="1"/>
    <col min="55" max="55" width="40.42578125" style="196" customWidth="1"/>
    <col min="56" max="259" width="9.140625" style="146"/>
    <col min="260" max="260" width="20.42578125" style="146" bestFit="1" customWidth="1"/>
    <col min="261" max="264" width="0" style="146" hidden="1" customWidth="1"/>
    <col min="265" max="265" width="54.28515625" style="146" customWidth="1"/>
    <col min="266" max="266" width="0" style="146" hidden="1" customWidth="1"/>
    <col min="267" max="267" width="11.85546875" style="146" bestFit="1" customWidth="1"/>
    <col min="268" max="271" width="0" style="146" hidden="1" customWidth="1"/>
    <col min="272" max="272" width="10.5703125" style="146" bestFit="1" customWidth="1"/>
    <col min="273" max="273" width="0" style="146" hidden="1" customWidth="1"/>
    <col min="274" max="274" width="2.7109375" style="146" customWidth="1"/>
    <col min="275" max="275" width="0" style="146" hidden="1" customWidth="1"/>
    <col min="276" max="276" width="11.85546875" style="146" bestFit="1" customWidth="1"/>
    <col min="277" max="280" width="0" style="146" hidden="1" customWidth="1"/>
    <col min="281" max="281" width="10.5703125" style="146" bestFit="1" customWidth="1"/>
    <col min="282" max="282" width="0" style="146" hidden="1" customWidth="1"/>
    <col min="283" max="283" width="2.7109375" style="146" customWidth="1"/>
    <col min="284" max="284" width="12.42578125" style="146" bestFit="1" customWidth="1"/>
    <col min="285" max="285" width="11.85546875" style="146" bestFit="1" customWidth="1"/>
    <col min="286" max="289" width="15.42578125" style="146" bestFit="1" customWidth="1"/>
    <col min="290" max="290" width="13.7109375" style="146" bestFit="1" customWidth="1"/>
    <col min="291" max="291" width="13.28515625" style="146" bestFit="1" customWidth="1"/>
    <col min="292" max="292" width="2.7109375" style="146" customWidth="1"/>
    <col min="293" max="293" width="10.7109375" style="146" customWidth="1"/>
    <col min="294" max="294" width="11.85546875" style="146" bestFit="1" customWidth="1"/>
    <col min="295" max="298" width="15.42578125" style="146" bestFit="1" customWidth="1"/>
    <col min="299" max="299" width="13.7109375" style="146" bestFit="1" customWidth="1"/>
    <col min="300" max="300" width="17.7109375" style="146" bestFit="1" customWidth="1"/>
    <col min="301" max="515" width="9.140625" style="146"/>
    <col min="516" max="516" width="20.42578125" style="146" bestFit="1" customWidth="1"/>
    <col min="517" max="520" width="0" style="146" hidden="1" customWidth="1"/>
    <col min="521" max="521" width="54.28515625" style="146" customWidth="1"/>
    <col min="522" max="522" width="0" style="146" hidden="1" customWidth="1"/>
    <col min="523" max="523" width="11.85546875" style="146" bestFit="1" customWidth="1"/>
    <col min="524" max="527" width="0" style="146" hidden="1" customWidth="1"/>
    <col min="528" max="528" width="10.5703125" style="146" bestFit="1" customWidth="1"/>
    <col min="529" max="529" width="0" style="146" hidden="1" customWidth="1"/>
    <col min="530" max="530" width="2.7109375" style="146" customWidth="1"/>
    <col min="531" max="531" width="0" style="146" hidden="1" customWidth="1"/>
    <col min="532" max="532" width="11.85546875" style="146" bestFit="1" customWidth="1"/>
    <col min="533" max="536" width="0" style="146" hidden="1" customWidth="1"/>
    <col min="537" max="537" width="10.5703125" style="146" bestFit="1" customWidth="1"/>
    <col min="538" max="538" width="0" style="146" hidden="1" customWidth="1"/>
    <col min="539" max="539" width="2.7109375" style="146" customWidth="1"/>
    <col min="540" max="540" width="12.42578125" style="146" bestFit="1" customWidth="1"/>
    <col min="541" max="541" width="11.85546875" style="146" bestFit="1" customWidth="1"/>
    <col min="542" max="545" width="15.42578125" style="146" bestFit="1" customWidth="1"/>
    <col min="546" max="546" width="13.7109375" style="146" bestFit="1" customWidth="1"/>
    <col min="547" max="547" width="13.28515625" style="146" bestFit="1" customWidth="1"/>
    <col min="548" max="548" width="2.7109375" style="146" customWidth="1"/>
    <col min="549" max="549" width="10.7109375" style="146" customWidth="1"/>
    <col min="550" max="550" width="11.85546875" style="146" bestFit="1" customWidth="1"/>
    <col min="551" max="554" width="15.42578125" style="146" bestFit="1" customWidth="1"/>
    <col min="555" max="555" width="13.7109375" style="146" bestFit="1" customWidth="1"/>
    <col min="556" max="556" width="17.7109375" style="146" bestFit="1" customWidth="1"/>
    <col min="557" max="771" width="9.140625" style="146"/>
    <col min="772" max="772" width="20.42578125" style="146" bestFit="1" customWidth="1"/>
    <col min="773" max="776" width="0" style="146" hidden="1" customWidth="1"/>
    <col min="777" max="777" width="54.28515625" style="146" customWidth="1"/>
    <col min="778" max="778" width="0" style="146" hidden="1" customWidth="1"/>
    <col min="779" max="779" width="11.85546875" style="146" bestFit="1" customWidth="1"/>
    <col min="780" max="783" width="0" style="146" hidden="1" customWidth="1"/>
    <col min="784" max="784" width="10.5703125" style="146" bestFit="1" customWidth="1"/>
    <col min="785" max="785" width="0" style="146" hidden="1" customWidth="1"/>
    <col min="786" max="786" width="2.7109375" style="146" customWidth="1"/>
    <col min="787" max="787" width="0" style="146" hidden="1" customWidth="1"/>
    <col min="788" max="788" width="11.85546875" style="146" bestFit="1" customWidth="1"/>
    <col min="789" max="792" width="0" style="146" hidden="1" customWidth="1"/>
    <col min="793" max="793" width="10.5703125" style="146" bestFit="1" customWidth="1"/>
    <col min="794" max="794" width="0" style="146" hidden="1" customWidth="1"/>
    <col min="795" max="795" width="2.7109375" style="146" customWidth="1"/>
    <col min="796" max="796" width="12.42578125" style="146" bestFit="1" customWidth="1"/>
    <col min="797" max="797" width="11.85546875" style="146" bestFit="1" customWidth="1"/>
    <col min="798" max="801" width="15.42578125" style="146" bestFit="1" customWidth="1"/>
    <col min="802" max="802" width="13.7109375" style="146" bestFit="1" customWidth="1"/>
    <col min="803" max="803" width="13.28515625" style="146" bestFit="1" customWidth="1"/>
    <col min="804" max="804" width="2.7109375" style="146" customWidth="1"/>
    <col min="805" max="805" width="10.7109375" style="146" customWidth="1"/>
    <col min="806" max="806" width="11.85546875" style="146" bestFit="1" customWidth="1"/>
    <col min="807" max="810" width="15.42578125" style="146" bestFit="1" customWidth="1"/>
    <col min="811" max="811" width="13.7109375" style="146" bestFit="1" customWidth="1"/>
    <col min="812" max="812" width="17.7109375" style="146" bestFit="1" customWidth="1"/>
    <col min="813" max="1027" width="9.140625" style="146"/>
    <col min="1028" max="1028" width="20.42578125" style="146" bestFit="1" customWidth="1"/>
    <col min="1029" max="1032" width="0" style="146" hidden="1" customWidth="1"/>
    <col min="1033" max="1033" width="54.28515625" style="146" customWidth="1"/>
    <col min="1034" max="1034" width="0" style="146" hidden="1" customWidth="1"/>
    <col min="1035" max="1035" width="11.85546875" style="146" bestFit="1" customWidth="1"/>
    <col min="1036" max="1039" width="0" style="146" hidden="1" customWidth="1"/>
    <col min="1040" max="1040" width="10.5703125" style="146" bestFit="1" customWidth="1"/>
    <col min="1041" max="1041" width="0" style="146" hidden="1" customWidth="1"/>
    <col min="1042" max="1042" width="2.7109375" style="146" customWidth="1"/>
    <col min="1043" max="1043" width="0" style="146" hidden="1" customWidth="1"/>
    <col min="1044" max="1044" width="11.85546875" style="146" bestFit="1" customWidth="1"/>
    <col min="1045" max="1048" width="0" style="146" hidden="1" customWidth="1"/>
    <col min="1049" max="1049" width="10.5703125" style="146" bestFit="1" customWidth="1"/>
    <col min="1050" max="1050" width="0" style="146" hidden="1" customWidth="1"/>
    <col min="1051" max="1051" width="2.7109375" style="146" customWidth="1"/>
    <col min="1052" max="1052" width="12.42578125" style="146" bestFit="1" customWidth="1"/>
    <col min="1053" max="1053" width="11.85546875" style="146" bestFit="1" customWidth="1"/>
    <col min="1054" max="1057" width="15.42578125" style="146" bestFit="1" customWidth="1"/>
    <col min="1058" max="1058" width="13.7109375" style="146" bestFit="1" customWidth="1"/>
    <col min="1059" max="1059" width="13.28515625" style="146" bestFit="1" customWidth="1"/>
    <col min="1060" max="1060" width="2.7109375" style="146" customWidth="1"/>
    <col min="1061" max="1061" width="10.7109375" style="146" customWidth="1"/>
    <col min="1062" max="1062" width="11.85546875" style="146" bestFit="1" customWidth="1"/>
    <col min="1063" max="1066" width="15.42578125" style="146" bestFit="1" customWidth="1"/>
    <col min="1067" max="1067" width="13.7109375" style="146" bestFit="1" customWidth="1"/>
    <col min="1068" max="1068" width="17.7109375" style="146" bestFit="1" customWidth="1"/>
    <col min="1069" max="1283" width="9.140625" style="146"/>
    <col min="1284" max="1284" width="20.42578125" style="146" bestFit="1" customWidth="1"/>
    <col min="1285" max="1288" width="0" style="146" hidden="1" customWidth="1"/>
    <col min="1289" max="1289" width="54.28515625" style="146" customWidth="1"/>
    <col min="1290" max="1290" width="0" style="146" hidden="1" customWidth="1"/>
    <col min="1291" max="1291" width="11.85546875" style="146" bestFit="1" customWidth="1"/>
    <col min="1292" max="1295" width="0" style="146" hidden="1" customWidth="1"/>
    <col min="1296" max="1296" width="10.5703125" style="146" bestFit="1" customWidth="1"/>
    <col min="1297" max="1297" width="0" style="146" hidden="1" customWidth="1"/>
    <col min="1298" max="1298" width="2.7109375" style="146" customWidth="1"/>
    <col min="1299" max="1299" width="0" style="146" hidden="1" customWidth="1"/>
    <col min="1300" max="1300" width="11.85546875" style="146" bestFit="1" customWidth="1"/>
    <col min="1301" max="1304" width="0" style="146" hidden="1" customWidth="1"/>
    <col min="1305" max="1305" width="10.5703125" style="146" bestFit="1" customWidth="1"/>
    <col min="1306" max="1306" width="0" style="146" hidden="1" customWidth="1"/>
    <col min="1307" max="1307" width="2.7109375" style="146" customWidth="1"/>
    <col min="1308" max="1308" width="12.42578125" style="146" bestFit="1" customWidth="1"/>
    <col min="1309" max="1309" width="11.85546875" style="146" bestFit="1" customWidth="1"/>
    <col min="1310" max="1313" width="15.42578125" style="146" bestFit="1" customWidth="1"/>
    <col min="1314" max="1314" width="13.7109375" style="146" bestFit="1" customWidth="1"/>
    <col min="1315" max="1315" width="13.28515625" style="146" bestFit="1" customWidth="1"/>
    <col min="1316" max="1316" width="2.7109375" style="146" customWidth="1"/>
    <col min="1317" max="1317" width="10.7109375" style="146" customWidth="1"/>
    <col min="1318" max="1318" width="11.85546875" style="146" bestFit="1" customWidth="1"/>
    <col min="1319" max="1322" width="15.42578125" style="146" bestFit="1" customWidth="1"/>
    <col min="1323" max="1323" width="13.7109375" style="146" bestFit="1" customWidth="1"/>
    <col min="1324" max="1324" width="17.7109375" style="146" bestFit="1" customWidth="1"/>
    <col min="1325" max="1539" width="9.140625" style="146"/>
    <col min="1540" max="1540" width="20.42578125" style="146" bestFit="1" customWidth="1"/>
    <col min="1541" max="1544" width="0" style="146" hidden="1" customWidth="1"/>
    <col min="1545" max="1545" width="54.28515625" style="146" customWidth="1"/>
    <col min="1546" max="1546" width="0" style="146" hidden="1" customWidth="1"/>
    <col min="1547" max="1547" width="11.85546875" style="146" bestFit="1" customWidth="1"/>
    <col min="1548" max="1551" width="0" style="146" hidden="1" customWidth="1"/>
    <col min="1552" max="1552" width="10.5703125" style="146" bestFit="1" customWidth="1"/>
    <col min="1553" max="1553" width="0" style="146" hidden="1" customWidth="1"/>
    <col min="1554" max="1554" width="2.7109375" style="146" customWidth="1"/>
    <col min="1555" max="1555" width="0" style="146" hidden="1" customWidth="1"/>
    <col min="1556" max="1556" width="11.85546875" style="146" bestFit="1" customWidth="1"/>
    <col min="1557" max="1560" width="0" style="146" hidden="1" customWidth="1"/>
    <col min="1561" max="1561" width="10.5703125" style="146" bestFit="1" customWidth="1"/>
    <col min="1562" max="1562" width="0" style="146" hidden="1" customWidth="1"/>
    <col min="1563" max="1563" width="2.7109375" style="146" customWidth="1"/>
    <col min="1564" max="1564" width="12.42578125" style="146" bestFit="1" customWidth="1"/>
    <col min="1565" max="1565" width="11.85546875" style="146" bestFit="1" customWidth="1"/>
    <col min="1566" max="1569" width="15.42578125" style="146" bestFit="1" customWidth="1"/>
    <col min="1570" max="1570" width="13.7109375" style="146" bestFit="1" customWidth="1"/>
    <col min="1571" max="1571" width="13.28515625" style="146" bestFit="1" customWidth="1"/>
    <col min="1572" max="1572" width="2.7109375" style="146" customWidth="1"/>
    <col min="1573" max="1573" width="10.7109375" style="146" customWidth="1"/>
    <col min="1574" max="1574" width="11.85546875" style="146" bestFit="1" customWidth="1"/>
    <col min="1575" max="1578" width="15.42578125" style="146" bestFit="1" customWidth="1"/>
    <col min="1579" max="1579" width="13.7109375" style="146" bestFit="1" customWidth="1"/>
    <col min="1580" max="1580" width="17.7109375" style="146" bestFit="1" customWidth="1"/>
    <col min="1581" max="1795" width="9.140625" style="146"/>
    <col min="1796" max="1796" width="20.42578125" style="146" bestFit="1" customWidth="1"/>
    <col min="1797" max="1800" width="0" style="146" hidden="1" customWidth="1"/>
    <col min="1801" max="1801" width="54.28515625" style="146" customWidth="1"/>
    <col min="1802" max="1802" width="0" style="146" hidden="1" customWidth="1"/>
    <col min="1803" max="1803" width="11.85546875" style="146" bestFit="1" customWidth="1"/>
    <col min="1804" max="1807" width="0" style="146" hidden="1" customWidth="1"/>
    <col min="1808" max="1808" width="10.5703125" style="146" bestFit="1" customWidth="1"/>
    <col min="1809" max="1809" width="0" style="146" hidden="1" customWidth="1"/>
    <col min="1810" max="1810" width="2.7109375" style="146" customWidth="1"/>
    <col min="1811" max="1811" width="0" style="146" hidden="1" customWidth="1"/>
    <col min="1812" max="1812" width="11.85546875" style="146" bestFit="1" customWidth="1"/>
    <col min="1813" max="1816" width="0" style="146" hidden="1" customWidth="1"/>
    <col min="1817" max="1817" width="10.5703125" style="146" bestFit="1" customWidth="1"/>
    <col min="1818" max="1818" width="0" style="146" hidden="1" customWidth="1"/>
    <col min="1819" max="1819" width="2.7109375" style="146" customWidth="1"/>
    <col min="1820" max="1820" width="12.42578125" style="146" bestFit="1" customWidth="1"/>
    <col min="1821" max="1821" width="11.85546875" style="146" bestFit="1" customWidth="1"/>
    <col min="1822" max="1825" width="15.42578125" style="146" bestFit="1" customWidth="1"/>
    <col min="1826" max="1826" width="13.7109375" style="146" bestFit="1" customWidth="1"/>
    <col min="1827" max="1827" width="13.28515625" style="146" bestFit="1" customWidth="1"/>
    <col min="1828" max="1828" width="2.7109375" style="146" customWidth="1"/>
    <col min="1829" max="1829" width="10.7109375" style="146" customWidth="1"/>
    <col min="1830" max="1830" width="11.85546875" style="146" bestFit="1" customWidth="1"/>
    <col min="1831" max="1834" width="15.42578125" style="146" bestFit="1" customWidth="1"/>
    <col min="1835" max="1835" width="13.7109375" style="146" bestFit="1" customWidth="1"/>
    <col min="1836" max="1836" width="17.7109375" style="146" bestFit="1" customWidth="1"/>
    <col min="1837" max="2051" width="9.140625" style="146"/>
    <col min="2052" max="2052" width="20.42578125" style="146" bestFit="1" customWidth="1"/>
    <col min="2053" max="2056" width="0" style="146" hidden="1" customWidth="1"/>
    <col min="2057" max="2057" width="54.28515625" style="146" customWidth="1"/>
    <col min="2058" max="2058" width="0" style="146" hidden="1" customWidth="1"/>
    <col min="2059" max="2059" width="11.85546875" style="146" bestFit="1" customWidth="1"/>
    <col min="2060" max="2063" width="0" style="146" hidden="1" customWidth="1"/>
    <col min="2064" max="2064" width="10.5703125" style="146" bestFit="1" customWidth="1"/>
    <col min="2065" max="2065" width="0" style="146" hidden="1" customWidth="1"/>
    <col min="2066" max="2066" width="2.7109375" style="146" customWidth="1"/>
    <col min="2067" max="2067" width="0" style="146" hidden="1" customWidth="1"/>
    <col min="2068" max="2068" width="11.85546875" style="146" bestFit="1" customWidth="1"/>
    <col min="2069" max="2072" width="0" style="146" hidden="1" customWidth="1"/>
    <col min="2073" max="2073" width="10.5703125" style="146" bestFit="1" customWidth="1"/>
    <col min="2074" max="2074" width="0" style="146" hidden="1" customWidth="1"/>
    <col min="2075" max="2075" width="2.7109375" style="146" customWidth="1"/>
    <col min="2076" max="2076" width="12.42578125" style="146" bestFit="1" customWidth="1"/>
    <col min="2077" max="2077" width="11.85546875" style="146" bestFit="1" customWidth="1"/>
    <col min="2078" max="2081" width="15.42578125" style="146" bestFit="1" customWidth="1"/>
    <col min="2082" max="2082" width="13.7109375" style="146" bestFit="1" customWidth="1"/>
    <col min="2083" max="2083" width="13.28515625" style="146" bestFit="1" customWidth="1"/>
    <col min="2084" max="2084" width="2.7109375" style="146" customWidth="1"/>
    <col min="2085" max="2085" width="10.7109375" style="146" customWidth="1"/>
    <col min="2086" max="2086" width="11.85546875" style="146" bestFit="1" customWidth="1"/>
    <col min="2087" max="2090" width="15.42578125" style="146" bestFit="1" customWidth="1"/>
    <col min="2091" max="2091" width="13.7109375" style="146" bestFit="1" customWidth="1"/>
    <col min="2092" max="2092" width="17.7109375" style="146" bestFit="1" customWidth="1"/>
    <col min="2093" max="2307" width="9.140625" style="146"/>
    <col min="2308" max="2308" width="20.42578125" style="146" bestFit="1" customWidth="1"/>
    <col min="2309" max="2312" width="0" style="146" hidden="1" customWidth="1"/>
    <col min="2313" max="2313" width="54.28515625" style="146" customWidth="1"/>
    <col min="2314" max="2314" width="0" style="146" hidden="1" customWidth="1"/>
    <col min="2315" max="2315" width="11.85546875" style="146" bestFit="1" customWidth="1"/>
    <col min="2316" max="2319" width="0" style="146" hidden="1" customWidth="1"/>
    <col min="2320" max="2320" width="10.5703125" style="146" bestFit="1" customWidth="1"/>
    <col min="2321" max="2321" width="0" style="146" hidden="1" customWidth="1"/>
    <col min="2322" max="2322" width="2.7109375" style="146" customWidth="1"/>
    <col min="2323" max="2323" width="0" style="146" hidden="1" customWidth="1"/>
    <col min="2324" max="2324" width="11.85546875" style="146" bestFit="1" customWidth="1"/>
    <col min="2325" max="2328" width="0" style="146" hidden="1" customWidth="1"/>
    <col min="2329" max="2329" width="10.5703125" style="146" bestFit="1" customWidth="1"/>
    <col min="2330" max="2330" width="0" style="146" hidden="1" customWidth="1"/>
    <col min="2331" max="2331" width="2.7109375" style="146" customWidth="1"/>
    <col min="2332" max="2332" width="12.42578125" style="146" bestFit="1" customWidth="1"/>
    <col min="2333" max="2333" width="11.85546875" style="146" bestFit="1" customWidth="1"/>
    <col min="2334" max="2337" width="15.42578125" style="146" bestFit="1" customWidth="1"/>
    <col min="2338" max="2338" width="13.7109375" style="146" bestFit="1" customWidth="1"/>
    <col min="2339" max="2339" width="13.28515625" style="146" bestFit="1" customWidth="1"/>
    <col min="2340" max="2340" width="2.7109375" style="146" customWidth="1"/>
    <col min="2341" max="2341" width="10.7109375" style="146" customWidth="1"/>
    <col min="2342" max="2342" width="11.85546875" style="146" bestFit="1" customWidth="1"/>
    <col min="2343" max="2346" width="15.42578125" style="146" bestFit="1" customWidth="1"/>
    <col min="2347" max="2347" width="13.7109375" style="146" bestFit="1" customWidth="1"/>
    <col min="2348" max="2348" width="17.7109375" style="146" bestFit="1" customWidth="1"/>
    <col min="2349" max="2563" width="9.140625" style="146"/>
    <col min="2564" max="2564" width="20.42578125" style="146" bestFit="1" customWidth="1"/>
    <col min="2565" max="2568" width="0" style="146" hidden="1" customWidth="1"/>
    <col min="2569" max="2569" width="54.28515625" style="146" customWidth="1"/>
    <col min="2570" max="2570" width="0" style="146" hidden="1" customWidth="1"/>
    <col min="2571" max="2571" width="11.85546875" style="146" bestFit="1" customWidth="1"/>
    <col min="2572" max="2575" width="0" style="146" hidden="1" customWidth="1"/>
    <col min="2576" max="2576" width="10.5703125" style="146" bestFit="1" customWidth="1"/>
    <col min="2577" max="2577" width="0" style="146" hidden="1" customWidth="1"/>
    <col min="2578" max="2578" width="2.7109375" style="146" customWidth="1"/>
    <col min="2579" max="2579" width="0" style="146" hidden="1" customWidth="1"/>
    <col min="2580" max="2580" width="11.85546875" style="146" bestFit="1" customWidth="1"/>
    <col min="2581" max="2584" width="0" style="146" hidden="1" customWidth="1"/>
    <col min="2585" max="2585" width="10.5703125" style="146" bestFit="1" customWidth="1"/>
    <col min="2586" max="2586" width="0" style="146" hidden="1" customWidth="1"/>
    <col min="2587" max="2587" width="2.7109375" style="146" customWidth="1"/>
    <col min="2588" max="2588" width="12.42578125" style="146" bestFit="1" customWidth="1"/>
    <col min="2589" max="2589" width="11.85546875" style="146" bestFit="1" customWidth="1"/>
    <col min="2590" max="2593" width="15.42578125" style="146" bestFit="1" customWidth="1"/>
    <col min="2594" max="2594" width="13.7109375" style="146" bestFit="1" customWidth="1"/>
    <col min="2595" max="2595" width="13.28515625" style="146" bestFit="1" customWidth="1"/>
    <col min="2596" max="2596" width="2.7109375" style="146" customWidth="1"/>
    <col min="2597" max="2597" width="10.7109375" style="146" customWidth="1"/>
    <col min="2598" max="2598" width="11.85546875" style="146" bestFit="1" customWidth="1"/>
    <col min="2599" max="2602" width="15.42578125" style="146" bestFit="1" customWidth="1"/>
    <col min="2603" max="2603" width="13.7109375" style="146" bestFit="1" customWidth="1"/>
    <col min="2604" max="2604" width="17.7109375" style="146" bestFit="1" customWidth="1"/>
    <col min="2605" max="2819" width="9.140625" style="146"/>
    <col min="2820" max="2820" width="20.42578125" style="146" bestFit="1" customWidth="1"/>
    <col min="2821" max="2824" width="0" style="146" hidden="1" customWidth="1"/>
    <col min="2825" max="2825" width="54.28515625" style="146" customWidth="1"/>
    <col min="2826" max="2826" width="0" style="146" hidden="1" customWidth="1"/>
    <col min="2827" max="2827" width="11.85546875" style="146" bestFit="1" customWidth="1"/>
    <col min="2828" max="2831" width="0" style="146" hidden="1" customWidth="1"/>
    <col min="2832" max="2832" width="10.5703125" style="146" bestFit="1" customWidth="1"/>
    <col min="2833" max="2833" width="0" style="146" hidden="1" customWidth="1"/>
    <col min="2834" max="2834" width="2.7109375" style="146" customWidth="1"/>
    <col min="2835" max="2835" width="0" style="146" hidden="1" customWidth="1"/>
    <col min="2836" max="2836" width="11.85546875" style="146" bestFit="1" customWidth="1"/>
    <col min="2837" max="2840" width="0" style="146" hidden="1" customWidth="1"/>
    <col min="2841" max="2841" width="10.5703125" style="146" bestFit="1" customWidth="1"/>
    <col min="2842" max="2842" width="0" style="146" hidden="1" customWidth="1"/>
    <col min="2843" max="2843" width="2.7109375" style="146" customWidth="1"/>
    <col min="2844" max="2844" width="12.42578125" style="146" bestFit="1" customWidth="1"/>
    <col min="2845" max="2845" width="11.85546875" style="146" bestFit="1" customWidth="1"/>
    <col min="2846" max="2849" width="15.42578125" style="146" bestFit="1" customWidth="1"/>
    <col min="2850" max="2850" width="13.7109375" style="146" bestFit="1" customWidth="1"/>
    <col min="2851" max="2851" width="13.28515625" style="146" bestFit="1" customWidth="1"/>
    <col min="2852" max="2852" width="2.7109375" style="146" customWidth="1"/>
    <col min="2853" max="2853" width="10.7109375" style="146" customWidth="1"/>
    <col min="2854" max="2854" width="11.85546875" style="146" bestFit="1" customWidth="1"/>
    <col min="2855" max="2858" width="15.42578125" style="146" bestFit="1" customWidth="1"/>
    <col min="2859" max="2859" width="13.7109375" style="146" bestFit="1" customWidth="1"/>
    <col min="2860" max="2860" width="17.7109375" style="146" bestFit="1" customWidth="1"/>
    <col min="2861" max="3075" width="9.140625" style="146"/>
    <col min="3076" max="3076" width="20.42578125" style="146" bestFit="1" customWidth="1"/>
    <col min="3077" max="3080" width="0" style="146" hidden="1" customWidth="1"/>
    <col min="3081" max="3081" width="54.28515625" style="146" customWidth="1"/>
    <col min="3082" max="3082" width="0" style="146" hidden="1" customWidth="1"/>
    <col min="3083" max="3083" width="11.85546875" style="146" bestFit="1" customWidth="1"/>
    <col min="3084" max="3087" width="0" style="146" hidden="1" customWidth="1"/>
    <col min="3088" max="3088" width="10.5703125" style="146" bestFit="1" customWidth="1"/>
    <col min="3089" max="3089" width="0" style="146" hidden="1" customWidth="1"/>
    <col min="3090" max="3090" width="2.7109375" style="146" customWidth="1"/>
    <col min="3091" max="3091" width="0" style="146" hidden="1" customWidth="1"/>
    <col min="3092" max="3092" width="11.85546875" style="146" bestFit="1" customWidth="1"/>
    <col min="3093" max="3096" width="0" style="146" hidden="1" customWidth="1"/>
    <col min="3097" max="3097" width="10.5703125" style="146" bestFit="1" customWidth="1"/>
    <col min="3098" max="3098" width="0" style="146" hidden="1" customWidth="1"/>
    <col min="3099" max="3099" width="2.7109375" style="146" customWidth="1"/>
    <col min="3100" max="3100" width="12.42578125" style="146" bestFit="1" customWidth="1"/>
    <col min="3101" max="3101" width="11.85546875" style="146" bestFit="1" customWidth="1"/>
    <col min="3102" max="3105" width="15.42578125" style="146" bestFit="1" customWidth="1"/>
    <col min="3106" max="3106" width="13.7109375" style="146" bestFit="1" customWidth="1"/>
    <col min="3107" max="3107" width="13.28515625" style="146" bestFit="1" customWidth="1"/>
    <col min="3108" max="3108" width="2.7109375" style="146" customWidth="1"/>
    <col min="3109" max="3109" width="10.7109375" style="146" customWidth="1"/>
    <col min="3110" max="3110" width="11.85546875" style="146" bestFit="1" customWidth="1"/>
    <col min="3111" max="3114" width="15.42578125" style="146" bestFit="1" customWidth="1"/>
    <col min="3115" max="3115" width="13.7109375" style="146" bestFit="1" customWidth="1"/>
    <col min="3116" max="3116" width="17.7109375" style="146" bestFit="1" customWidth="1"/>
    <col min="3117" max="3331" width="9.140625" style="146"/>
    <col min="3332" max="3332" width="20.42578125" style="146" bestFit="1" customWidth="1"/>
    <col min="3333" max="3336" width="0" style="146" hidden="1" customWidth="1"/>
    <col min="3337" max="3337" width="54.28515625" style="146" customWidth="1"/>
    <col min="3338" max="3338" width="0" style="146" hidden="1" customWidth="1"/>
    <col min="3339" max="3339" width="11.85546875" style="146" bestFit="1" customWidth="1"/>
    <col min="3340" max="3343" width="0" style="146" hidden="1" customWidth="1"/>
    <col min="3344" max="3344" width="10.5703125" style="146" bestFit="1" customWidth="1"/>
    <col min="3345" max="3345" width="0" style="146" hidden="1" customWidth="1"/>
    <col min="3346" max="3346" width="2.7109375" style="146" customWidth="1"/>
    <col min="3347" max="3347" width="0" style="146" hidden="1" customWidth="1"/>
    <col min="3348" max="3348" width="11.85546875" style="146" bestFit="1" customWidth="1"/>
    <col min="3349" max="3352" width="0" style="146" hidden="1" customWidth="1"/>
    <col min="3353" max="3353" width="10.5703125" style="146" bestFit="1" customWidth="1"/>
    <col min="3354" max="3354" width="0" style="146" hidden="1" customWidth="1"/>
    <col min="3355" max="3355" width="2.7109375" style="146" customWidth="1"/>
    <col min="3356" max="3356" width="12.42578125" style="146" bestFit="1" customWidth="1"/>
    <col min="3357" max="3357" width="11.85546875" style="146" bestFit="1" customWidth="1"/>
    <col min="3358" max="3361" width="15.42578125" style="146" bestFit="1" customWidth="1"/>
    <col min="3362" max="3362" width="13.7109375" style="146" bestFit="1" customWidth="1"/>
    <col min="3363" max="3363" width="13.28515625" style="146" bestFit="1" customWidth="1"/>
    <col min="3364" max="3364" width="2.7109375" style="146" customWidth="1"/>
    <col min="3365" max="3365" width="10.7109375" style="146" customWidth="1"/>
    <col min="3366" max="3366" width="11.85546875" style="146" bestFit="1" customWidth="1"/>
    <col min="3367" max="3370" width="15.42578125" style="146" bestFit="1" customWidth="1"/>
    <col min="3371" max="3371" width="13.7109375" style="146" bestFit="1" customWidth="1"/>
    <col min="3372" max="3372" width="17.7109375" style="146" bestFit="1" customWidth="1"/>
    <col min="3373" max="3587" width="9.140625" style="146"/>
    <col min="3588" max="3588" width="20.42578125" style="146" bestFit="1" customWidth="1"/>
    <col min="3589" max="3592" width="0" style="146" hidden="1" customWidth="1"/>
    <col min="3593" max="3593" width="54.28515625" style="146" customWidth="1"/>
    <col min="3594" max="3594" width="0" style="146" hidden="1" customWidth="1"/>
    <col min="3595" max="3595" width="11.85546875" style="146" bestFit="1" customWidth="1"/>
    <col min="3596" max="3599" width="0" style="146" hidden="1" customWidth="1"/>
    <col min="3600" max="3600" width="10.5703125" style="146" bestFit="1" customWidth="1"/>
    <col min="3601" max="3601" width="0" style="146" hidden="1" customWidth="1"/>
    <col min="3602" max="3602" width="2.7109375" style="146" customWidth="1"/>
    <col min="3603" max="3603" width="0" style="146" hidden="1" customWidth="1"/>
    <col min="3604" max="3604" width="11.85546875" style="146" bestFit="1" customWidth="1"/>
    <col min="3605" max="3608" width="0" style="146" hidden="1" customWidth="1"/>
    <col min="3609" max="3609" width="10.5703125" style="146" bestFit="1" customWidth="1"/>
    <col min="3610" max="3610" width="0" style="146" hidden="1" customWidth="1"/>
    <col min="3611" max="3611" width="2.7109375" style="146" customWidth="1"/>
    <col min="3612" max="3612" width="12.42578125" style="146" bestFit="1" customWidth="1"/>
    <col min="3613" max="3613" width="11.85546875" style="146" bestFit="1" customWidth="1"/>
    <col min="3614" max="3617" width="15.42578125" style="146" bestFit="1" customWidth="1"/>
    <col min="3618" max="3618" width="13.7109375" style="146" bestFit="1" customWidth="1"/>
    <col min="3619" max="3619" width="13.28515625" style="146" bestFit="1" customWidth="1"/>
    <col min="3620" max="3620" width="2.7109375" style="146" customWidth="1"/>
    <col min="3621" max="3621" width="10.7109375" style="146" customWidth="1"/>
    <col min="3622" max="3622" width="11.85546875" style="146" bestFit="1" customWidth="1"/>
    <col min="3623" max="3626" width="15.42578125" style="146" bestFit="1" customWidth="1"/>
    <col min="3627" max="3627" width="13.7109375" style="146" bestFit="1" customWidth="1"/>
    <col min="3628" max="3628" width="17.7109375" style="146" bestFit="1" customWidth="1"/>
    <col min="3629" max="3843" width="9.140625" style="146"/>
    <col min="3844" max="3844" width="20.42578125" style="146" bestFit="1" customWidth="1"/>
    <col min="3845" max="3848" width="0" style="146" hidden="1" customWidth="1"/>
    <col min="3849" max="3849" width="54.28515625" style="146" customWidth="1"/>
    <col min="3850" max="3850" width="0" style="146" hidden="1" customWidth="1"/>
    <col min="3851" max="3851" width="11.85546875" style="146" bestFit="1" customWidth="1"/>
    <col min="3852" max="3855" width="0" style="146" hidden="1" customWidth="1"/>
    <col min="3856" max="3856" width="10.5703125" style="146" bestFit="1" customWidth="1"/>
    <col min="3857" max="3857" width="0" style="146" hidden="1" customWidth="1"/>
    <col min="3858" max="3858" width="2.7109375" style="146" customWidth="1"/>
    <col min="3859" max="3859" width="0" style="146" hidden="1" customWidth="1"/>
    <col min="3860" max="3860" width="11.85546875" style="146" bestFit="1" customWidth="1"/>
    <col min="3861" max="3864" width="0" style="146" hidden="1" customWidth="1"/>
    <col min="3865" max="3865" width="10.5703125" style="146" bestFit="1" customWidth="1"/>
    <col min="3866" max="3866" width="0" style="146" hidden="1" customWidth="1"/>
    <col min="3867" max="3867" width="2.7109375" style="146" customWidth="1"/>
    <col min="3868" max="3868" width="12.42578125" style="146" bestFit="1" customWidth="1"/>
    <col min="3869" max="3869" width="11.85546875" style="146" bestFit="1" customWidth="1"/>
    <col min="3870" max="3873" width="15.42578125" style="146" bestFit="1" customWidth="1"/>
    <col min="3874" max="3874" width="13.7109375" style="146" bestFit="1" customWidth="1"/>
    <col min="3875" max="3875" width="13.28515625" style="146" bestFit="1" customWidth="1"/>
    <col min="3876" max="3876" width="2.7109375" style="146" customWidth="1"/>
    <col min="3877" max="3877" width="10.7109375" style="146" customWidth="1"/>
    <col min="3878" max="3878" width="11.85546875" style="146" bestFit="1" customWidth="1"/>
    <col min="3879" max="3882" width="15.42578125" style="146" bestFit="1" customWidth="1"/>
    <col min="3883" max="3883" width="13.7109375" style="146" bestFit="1" customWidth="1"/>
    <col min="3884" max="3884" width="17.7109375" style="146" bestFit="1" customWidth="1"/>
    <col min="3885" max="4099" width="9.140625" style="146"/>
    <col min="4100" max="4100" width="20.42578125" style="146" bestFit="1" customWidth="1"/>
    <col min="4101" max="4104" width="0" style="146" hidden="1" customWidth="1"/>
    <col min="4105" max="4105" width="54.28515625" style="146" customWidth="1"/>
    <col min="4106" max="4106" width="0" style="146" hidden="1" customWidth="1"/>
    <col min="4107" max="4107" width="11.85546875" style="146" bestFit="1" customWidth="1"/>
    <col min="4108" max="4111" width="0" style="146" hidden="1" customWidth="1"/>
    <col min="4112" max="4112" width="10.5703125" style="146" bestFit="1" customWidth="1"/>
    <col min="4113" max="4113" width="0" style="146" hidden="1" customWidth="1"/>
    <col min="4114" max="4114" width="2.7109375" style="146" customWidth="1"/>
    <col min="4115" max="4115" width="0" style="146" hidden="1" customWidth="1"/>
    <col min="4116" max="4116" width="11.85546875" style="146" bestFit="1" customWidth="1"/>
    <col min="4117" max="4120" width="0" style="146" hidden="1" customWidth="1"/>
    <col min="4121" max="4121" width="10.5703125" style="146" bestFit="1" customWidth="1"/>
    <col min="4122" max="4122" width="0" style="146" hidden="1" customWidth="1"/>
    <col min="4123" max="4123" width="2.7109375" style="146" customWidth="1"/>
    <col min="4124" max="4124" width="12.42578125" style="146" bestFit="1" customWidth="1"/>
    <col min="4125" max="4125" width="11.85546875" style="146" bestFit="1" customWidth="1"/>
    <col min="4126" max="4129" width="15.42578125" style="146" bestFit="1" customWidth="1"/>
    <col min="4130" max="4130" width="13.7109375" style="146" bestFit="1" customWidth="1"/>
    <col min="4131" max="4131" width="13.28515625" style="146" bestFit="1" customWidth="1"/>
    <col min="4132" max="4132" width="2.7109375" style="146" customWidth="1"/>
    <col min="4133" max="4133" width="10.7109375" style="146" customWidth="1"/>
    <col min="4134" max="4134" width="11.85546875" style="146" bestFit="1" customWidth="1"/>
    <col min="4135" max="4138" width="15.42578125" style="146" bestFit="1" customWidth="1"/>
    <col min="4139" max="4139" width="13.7109375" style="146" bestFit="1" customWidth="1"/>
    <col min="4140" max="4140" width="17.7109375" style="146" bestFit="1" customWidth="1"/>
    <col min="4141" max="4355" width="9.140625" style="146"/>
    <col min="4356" max="4356" width="20.42578125" style="146" bestFit="1" customWidth="1"/>
    <col min="4357" max="4360" width="0" style="146" hidden="1" customWidth="1"/>
    <col min="4361" max="4361" width="54.28515625" style="146" customWidth="1"/>
    <col min="4362" max="4362" width="0" style="146" hidden="1" customWidth="1"/>
    <col min="4363" max="4363" width="11.85546875" style="146" bestFit="1" customWidth="1"/>
    <col min="4364" max="4367" width="0" style="146" hidden="1" customWidth="1"/>
    <col min="4368" max="4368" width="10.5703125" style="146" bestFit="1" customWidth="1"/>
    <col min="4369" max="4369" width="0" style="146" hidden="1" customWidth="1"/>
    <col min="4370" max="4370" width="2.7109375" style="146" customWidth="1"/>
    <col min="4371" max="4371" width="0" style="146" hidden="1" customWidth="1"/>
    <col min="4372" max="4372" width="11.85546875" style="146" bestFit="1" customWidth="1"/>
    <col min="4373" max="4376" width="0" style="146" hidden="1" customWidth="1"/>
    <col min="4377" max="4377" width="10.5703125" style="146" bestFit="1" customWidth="1"/>
    <col min="4378" max="4378" width="0" style="146" hidden="1" customWidth="1"/>
    <col min="4379" max="4379" width="2.7109375" style="146" customWidth="1"/>
    <col min="4380" max="4380" width="12.42578125" style="146" bestFit="1" customWidth="1"/>
    <col min="4381" max="4381" width="11.85546875" style="146" bestFit="1" customWidth="1"/>
    <col min="4382" max="4385" width="15.42578125" style="146" bestFit="1" customWidth="1"/>
    <col min="4386" max="4386" width="13.7109375" style="146" bestFit="1" customWidth="1"/>
    <col min="4387" max="4387" width="13.28515625" style="146" bestFit="1" customWidth="1"/>
    <col min="4388" max="4388" width="2.7109375" style="146" customWidth="1"/>
    <col min="4389" max="4389" width="10.7109375" style="146" customWidth="1"/>
    <col min="4390" max="4390" width="11.85546875" style="146" bestFit="1" customWidth="1"/>
    <col min="4391" max="4394" width="15.42578125" style="146" bestFit="1" customWidth="1"/>
    <col min="4395" max="4395" width="13.7109375" style="146" bestFit="1" customWidth="1"/>
    <col min="4396" max="4396" width="17.7109375" style="146" bestFit="1" customWidth="1"/>
    <col min="4397" max="4611" width="9.140625" style="146"/>
    <col min="4612" max="4612" width="20.42578125" style="146" bestFit="1" customWidth="1"/>
    <col min="4613" max="4616" width="0" style="146" hidden="1" customWidth="1"/>
    <col min="4617" max="4617" width="54.28515625" style="146" customWidth="1"/>
    <col min="4618" max="4618" width="0" style="146" hidden="1" customWidth="1"/>
    <col min="4619" max="4619" width="11.85546875" style="146" bestFit="1" customWidth="1"/>
    <col min="4620" max="4623" width="0" style="146" hidden="1" customWidth="1"/>
    <col min="4624" max="4624" width="10.5703125" style="146" bestFit="1" customWidth="1"/>
    <col min="4625" max="4625" width="0" style="146" hidden="1" customWidth="1"/>
    <col min="4626" max="4626" width="2.7109375" style="146" customWidth="1"/>
    <col min="4627" max="4627" width="0" style="146" hidden="1" customWidth="1"/>
    <col min="4628" max="4628" width="11.85546875" style="146" bestFit="1" customWidth="1"/>
    <col min="4629" max="4632" width="0" style="146" hidden="1" customWidth="1"/>
    <col min="4633" max="4633" width="10.5703125" style="146" bestFit="1" customWidth="1"/>
    <col min="4634" max="4634" width="0" style="146" hidden="1" customWidth="1"/>
    <col min="4635" max="4635" width="2.7109375" style="146" customWidth="1"/>
    <col min="4636" max="4636" width="12.42578125" style="146" bestFit="1" customWidth="1"/>
    <col min="4637" max="4637" width="11.85546875" style="146" bestFit="1" customWidth="1"/>
    <col min="4638" max="4641" width="15.42578125" style="146" bestFit="1" customWidth="1"/>
    <col min="4642" max="4642" width="13.7109375" style="146" bestFit="1" customWidth="1"/>
    <col min="4643" max="4643" width="13.28515625" style="146" bestFit="1" customWidth="1"/>
    <col min="4644" max="4644" width="2.7109375" style="146" customWidth="1"/>
    <col min="4645" max="4645" width="10.7109375" style="146" customWidth="1"/>
    <col min="4646" max="4646" width="11.85546875" style="146" bestFit="1" customWidth="1"/>
    <col min="4647" max="4650" width="15.42578125" style="146" bestFit="1" customWidth="1"/>
    <col min="4651" max="4651" width="13.7109375" style="146" bestFit="1" customWidth="1"/>
    <col min="4652" max="4652" width="17.7109375" style="146" bestFit="1" customWidth="1"/>
    <col min="4653" max="4867" width="9.140625" style="146"/>
    <col min="4868" max="4868" width="20.42578125" style="146" bestFit="1" customWidth="1"/>
    <col min="4869" max="4872" width="0" style="146" hidden="1" customWidth="1"/>
    <col min="4873" max="4873" width="54.28515625" style="146" customWidth="1"/>
    <col min="4874" max="4874" width="0" style="146" hidden="1" customWidth="1"/>
    <col min="4875" max="4875" width="11.85546875" style="146" bestFit="1" customWidth="1"/>
    <col min="4876" max="4879" width="0" style="146" hidden="1" customWidth="1"/>
    <col min="4880" max="4880" width="10.5703125" style="146" bestFit="1" customWidth="1"/>
    <col min="4881" max="4881" width="0" style="146" hidden="1" customWidth="1"/>
    <col min="4882" max="4882" width="2.7109375" style="146" customWidth="1"/>
    <col min="4883" max="4883" width="0" style="146" hidden="1" customWidth="1"/>
    <col min="4884" max="4884" width="11.85546875" style="146" bestFit="1" customWidth="1"/>
    <col min="4885" max="4888" width="0" style="146" hidden="1" customWidth="1"/>
    <col min="4889" max="4889" width="10.5703125" style="146" bestFit="1" customWidth="1"/>
    <col min="4890" max="4890" width="0" style="146" hidden="1" customWidth="1"/>
    <col min="4891" max="4891" width="2.7109375" style="146" customWidth="1"/>
    <col min="4892" max="4892" width="12.42578125" style="146" bestFit="1" customWidth="1"/>
    <col min="4893" max="4893" width="11.85546875" style="146" bestFit="1" customWidth="1"/>
    <col min="4894" max="4897" width="15.42578125" style="146" bestFit="1" customWidth="1"/>
    <col min="4898" max="4898" width="13.7109375" style="146" bestFit="1" customWidth="1"/>
    <col min="4899" max="4899" width="13.28515625" style="146" bestFit="1" customWidth="1"/>
    <col min="4900" max="4900" width="2.7109375" style="146" customWidth="1"/>
    <col min="4901" max="4901" width="10.7109375" style="146" customWidth="1"/>
    <col min="4902" max="4902" width="11.85546875" style="146" bestFit="1" customWidth="1"/>
    <col min="4903" max="4906" width="15.42578125" style="146" bestFit="1" customWidth="1"/>
    <col min="4907" max="4907" width="13.7109375" style="146" bestFit="1" customWidth="1"/>
    <col min="4908" max="4908" width="17.7109375" style="146" bestFit="1" customWidth="1"/>
    <col min="4909" max="5123" width="9.140625" style="146"/>
    <col min="5124" max="5124" width="20.42578125" style="146" bestFit="1" customWidth="1"/>
    <col min="5125" max="5128" width="0" style="146" hidden="1" customWidth="1"/>
    <col min="5129" max="5129" width="54.28515625" style="146" customWidth="1"/>
    <col min="5130" max="5130" width="0" style="146" hidden="1" customWidth="1"/>
    <col min="5131" max="5131" width="11.85546875" style="146" bestFit="1" customWidth="1"/>
    <col min="5132" max="5135" width="0" style="146" hidden="1" customWidth="1"/>
    <col min="5136" max="5136" width="10.5703125" style="146" bestFit="1" customWidth="1"/>
    <col min="5137" max="5137" width="0" style="146" hidden="1" customWidth="1"/>
    <col min="5138" max="5138" width="2.7109375" style="146" customWidth="1"/>
    <col min="5139" max="5139" width="0" style="146" hidden="1" customWidth="1"/>
    <col min="5140" max="5140" width="11.85546875" style="146" bestFit="1" customWidth="1"/>
    <col min="5141" max="5144" width="0" style="146" hidden="1" customWidth="1"/>
    <col min="5145" max="5145" width="10.5703125" style="146" bestFit="1" customWidth="1"/>
    <col min="5146" max="5146" width="0" style="146" hidden="1" customWidth="1"/>
    <col min="5147" max="5147" width="2.7109375" style="146" customWidth="1"/>
    <col min="5148" max="5148" width="12.42578125" style="146" bestFit="1" customWidth="1"/>
    <col min="5149" max="5149" width="11.85546875" style="146" bestFit="1" customWidth="1"/>
    <col min="5150" max="5153" width="15.42578125" style="146" bestFit="1" customWidth="1"/>
    <col min="5154" max="5154" width="13.7109375" style="146" bestFit="1" customWidth="1"/>
    <col min="5155" max="5155" width="13.28515625" style="146" bestFit="1" customWidth="1"/>
    <col min="5156" max="5156" width="2.7109375" style="146" customWidth="1"/>
    <col min="5157" max="5157" width="10.7109375" style="146" customWidth="1"/>
    <col min="5158" max="5158" width="11.85546875" style="146" bestFit="1" customWidth="1"/>
    <col min="5159" max="5162" width="15.42578125" style="146" bestFit="1" customWidth="1"/>
    <col min="5163" max="5163" width="13.7109375" style="146" bestFit="1" customWidth="1"/>
    <col min="5164" max="5164" width="17.7109375" style="146" bestFit="1" customWidth="1"/>
    <col min="5165" max="5379" width="9.140625" style="146"/>
    <col min="5380" max="5380" width="20.42578125" style="146" bestFit="1" customWidth="1"/>
    <col min="5381" max="5384" width="0" style="146" hidden="1" customWidth="1"/>
    <col min="5385" max="5385" width="54.28515625" style="146" customWidth="1"/>
    <col min="5386" max="5386" width="0" style="146" hidden="1" customWidth="1"/>
    <col min="5387" max="5387" width="11.85546875" style="146" bestFit="1" customWidth="1"/>
    <col min="5388" max="5391" width="0" style="146" hidden="1" customWidth="1"/>
    <col min="5392" max="5392" width="10.5703125" style="146" bestFit="1" customWidth="1"/>
    <col min="5393" max="5393" width="0" style="146" hidden="1" customWidth="1"/>
    <col min="5394" max="5394" width="2.7109375" style="146" customWidth="1"/>
    <col min="5395" max="5395" width="0" style="146" hidden="1" customWidth="1"/>
    <col min="5396" max="5396" width="11.85546875" style="146" bestFit="1" customWidth="1"/>
    <col min="5397" max="5400" width="0" style="146" hidden="1" customWidth="1"/>
    <col min="5401" max="5401" width="10.5703125" style="146" bestFit="1" customWidth="1"/>
    <col min="5402" max="5402" width="0" style="146" hidden="1" customWidth="1"/>
    <col min="5403" max="5403" width="2.7109375" style="146" customWidth="1"/>
    <col min="5404" max="5404" width="12.42578125" style="146" bestFit="1" customWidth="1"/>
    <col min="5405" max="5405" width="11.85546875" style="146" bestFit="1" customWidth="1"/>
    <col min="5406" max="5409" width="15.42578125" style="146" bestFit="1" customWidth="1"/>
    <col min="5410" max="5410" width="13.7109375" style="146" bestFit="1" customWidth="1"/>
    <col min="5411" max="5411" width="13.28515625" style="146" bestFit="1" customWidth="1"/>
    <col min="5412" max="5412" width="2.7109375" style="146" customWidth="1"/>
    <col min="5413" max="5413" width="10.7109375" style="146" customWidth="1"/>
    <col min="5414" max="5414" width="11.85546875" style="146" bestFit="1" customWidth="1"/>
    <col min="5415" max="5418" width="15.42578125" style="146" bestFit="1" customWidth="1"/>
    <col min="5419" max="5419" width="13.7109375" style="146" bestFit="1" customWidth="1"/>
    <col min="5420" max="5420" width="17.7109375" style="146" bestFit="1" customWidth="1"/>
    <col min="5421" max="5635" width="9.140625" style="146"/>
    <col min="5636" max="5636" width="20.42578125" style="146" bestFit="1" customWidth="1"/>
    <col min="5637" max="5640" width="0" style="146" hidden="1" customWidth="1"/>
    <col min="5641" max="5641" width="54.28515625" style="146" customWidth="1"/>
    <col min="5642" max="5642" width="0" style="146" hidden="1" customWidth="1"/>
    <col min="5643" max="5643" width="11.85546875" style="146" bestFit="1" customWidth="1"/>
    <col min="5644" max="5647" width="0" style="146" hidden="1" customWidth="1"/>
    <col min="5648" max="5648" width="10.5703125" style="146" bestFit="1" customWidth="1"/>
    <col min="5649" max="5649" width="0" style="146" hidden="1" customWidth="1"/>
    <col min="5650" max="5650" width="2.7109375" style="146" customWidth="1"/>
    <col min="5651" max="5651" width="0" style="146" hidden="1" customWidth="1"/>
    <col min="5652" max="5652" width="11.85546875" style="146" bestFit="1" customWidth="1"/>
    <col min="5653" max="5656" width="0" style="146" hidden="1" customWidth="1"/>
    <col min="5657" max="5657" width="10.5703125" style="146" bestFit="1" customWidth="1"/>
    <col min="5658" max="5658" width="0" style="146" hidden="1" customWidth="1"/>
    <col min="5659" max="5659" width="2.7109375" style="146" customWidth="1"/>
    <col min="5660" max="5660" width="12.42578125" style="146" bestFit="1" customWidth="1"/>
    <col min="5661" max="5661" width="11.85546875" style="146" bestFit="1" customWidth="1"/>
    <col min="5662" max="5665" width="15.42578125" style="146" bestFit="1" customWidth="1"/>
    <col min="5666" max="5666" width="13.7109375" style="146" bestFit="1" customWidth="1"/>
    <col min="5667" max="5667" width="13.28515625" style="146" bestFit="1" customWidth="1"/>
    <col min="5668" max="5668" width="2.7109375" style="146" customWidth="1"/>
    <col min="5669" max="5669" width="10.7109375" style="146" customWidth="1"/>
    <col min="5670" max="5670" width="11.85546875" style="146" bestFit="1" customWidth="1"/>
    <col min="5671" max="5674" width="15.42578125" style="146" bestFit="1" customWidth="1"/>
    <col min="5675" max="5675" width="13.7109375" style="146" bestFit="1" customWidth="1"/>
    <col min="5676" max="5676" width="17.7109375" style="146" bestFit="1" customWidth="1"/>
    <col min="5677" max="5891" width="9.140625" style="146"/>
    <col min="5892" max="5892" width="20.42578125" style="146" bestFit="1" customWidth="1"/>
    <col min="5893" max="5896" width="0" style="146" hidden="1" customWidth="1"/>
    <col min="5897" max="5897" width="54.28515625" style="146" customWidth="1"/>
    <col min="5898" max="5898" width="0" style="146" hidden="1" customWidth="1"/>
    <col min="5899" max="5899" width="11.85546875" style="146" bestFit="1" customWidth="1"/>
    <col min="5900" max="5903" width="0" style="146" hidden="1" customWidth="1"/>
    <col min="5904" max="5904" width="10.5703125" style="146" bestFit="1" customWidth="1"/>
    <col min="5905" max="5905" width="0" style="146" hidden="1" customWidth="1"/>
    <col min="5906" max="5906" width="2.7109375" style="146" customWidth="1"/>
    <col min="5907" max="5907" width="0" style="146" hidden="1" customWidth="1"/>
    <col min="5908" max="5908" width="11.85546875" style="146" bestFit="1" customWidth="1"/>
    <col min="5909" max="5912" width="0" style="146" hidden="1" customWidth="1"/>
    <col min="5913" max="5913" width="10.5703125" style="146" bestFit="1" customWidth="1"/>
    <col min="5914" max="5914" width="0" style="146" hidden="1" customWidth="1"/>
    <col min="5915" max="5915" width="2.7109375" style="146" customWidth="1"/>
    <col min="5916" max="5916" width="12.42578125" style="146" bestFit="1" customWidth="1"/>
    <col min="5917" max="5917" width="11.85546875" style="146" bestFit="1" customWidth="1"/>
    <col min="5918" max="5921" width="15.42578125" style="146" bestFit="1" customWidth="1"/>
    <col min="5922" max="5922" width="13.7109375" style="146" bestFit="1" customWidth="1"/>
    <col min="5923" max="5923" width="13.28515625" style="146" bestFit="1" customWidth="1"/>
    <col min="5924" max="5924" width="2.7109375" style="146" customWidth="1"/>
    <col min="5925" max="5925" width="10.7109375" style="146" customWidth="1"/>
    <col min="5926" max="5926" width="11.85546875" style="146" bestFit="1" customWidth="1"/>
    <col min="5927" max="5930" width="15.42578125" style="146" bestFit="1" customWidth="1"/>
    <col min="5931" max="5931" width="13.7109375" style="146" bestFit="1" customWidth="1"/>
    <col min="5932" max="5932" width="17.7109375" style="146" bestFit="1" customWidth="1"/>
    <col min="5933" max="6147" width="9.140625" style="146"/>
    <col min="6148" max="6148" width="20.42578125" style="146" bestFit="1" customWidth="1"/>
    <col min="6149" max="6152" width="0" style="146" hidden="1" customWidth="1"/>
    <col min="6153" max="6153" width="54.28515625" style="146" customWidth="1"/>
    <col min="6154" max="6154" width="0" style="146" hidden="1" customWidth="1"/>
    <col min="6155" max="6155" width="11.85546875" style="146" bestFit="1" customWidth="1"/>
    <col min="6156" max="6159" width="0" style="146" hidden="1" customWidth="1"/>
    <col min="6160" max="6160" width="10.5703125" style="146" bestFit="1" customWidth="1"/>
    <col min="6161" max="6161" width="0" style="146" hidden="1" customWidth="1"/>
    <col min="6162" max="6162" width="2.7109375" style="146" customWidth="1"/>
    <col min="6163" max="6163" width="0" style="146" hidden="1" customWidth="1"/>
    <col min="6164" max="6164" width="11.85546875" style="146" bestFit="1" customWidth="1"/>
    <col min="6165" max="6168" width="0" style="146" hidden="1" customWidth="1"/>
    <col min="6169" max="6169" width="10.5703125" style="146" bestFit="1" customWidth="1"/>
    <col min="6170" max="6170" width="0" style="146" hidden="1" customWidth="1"/>
    <col min="6171" max="6171" width="2.7109375" style="146" customWidth="1"/>
    <col min="6172" max="6172" width="12.42578125" style="146" bestFit="1" customWidth="1"/>
    <col min="6173" max="6173" width="11.85546875" style="146" bestFit="1" customWidth="1"/>
    <col min="6174" max="6177" width="15.42578125" style="146" bestFit="1" customWidth="1"/>
    <col min="6178" max="6178" width="13.7109375" style="146" bestFit="1" customWidth="1"/>
    <col min="6179" max="6179" width="13.28515625" style="146" bestFit="1" customWidth="1"/>
    <col min="6180" max="6180" width="2.7109375" style="146" customWidth="1"/>
    <col min="6181" max="6181" width="10.7109375" style="146" customWidth="1"/>
    <col min="6182" max="6182" width="11.85546875" style="146" bestFit="1" customWidth="1"/>
    <col min="6183" max="6186" width="15.42578125" style="146" bestFit="1" customWidth="1"/>
    <col min="6187" max="6187" width="13.7109375" style="146" bestFit="1" customWidth="1"/>
    <col min="6188" max="6188" width="17.7109375" style="146" bestFit="1" customWidth="1"/>
    <col min="6189" max="6403" width="9.140625" style="146"/>
    <col min="6404" max="6404" width="20.42578125" style="146" bestFit="1" customWidth="1"/>
    <col min="6405" max="6408" width="0" style="146" hidden="1" customWidth="1"/>
    <col min="6409" max="6409" width="54.28515625" style="146" customWidth="1"/>
    <col min="6410" max="6410" width="0" style="146" hidden="1" customWidth="1"/>
    <col min="6411" max="6411" width="11.85546875" style="146" bestFit="1" customWidth="1"/>
    <col min="6412" max="6415" width="0" style="146" hidden="1" customWidth="1"/>
    <col min="6416" max="6416" width="10.5703125" style="146" bestFit="1" customWidth="1"/>
    <col min="6417" max="6417" width="0" style="146" hidden="1" customWidth="1"/>
    <col min="6418" max="6418" width="2.7109375" style="146" customWidth="1"/>
    <col min="6419" max="6419" width="0" style="146" hidden="1" customWidth="1"/>
    <col min="6420" max="6420" width="11.85546875" style="146" bestFit="1" customWidth="1"/>
    <col min="6421" max="6424" width="0" style="146" hidden="1" customWidth="1"/>
    <col min="6425" max="6425" width="10.5703125" style="146" bestFit="1" customWidth="1"/>
    <col min="6426" max="6426" width="0" style="146" hidden="1" customWidth="1"/>
    <col min="6427" max="6427" width="2.7109375" style="146" customWidth="1"/>
    <col min="6428" max="6428" width="12.42578125" style="146" bestFit="1" customWidth="1"/>
    <col min="6429" max="6429" width="11.85546875" style="146" bestFit="1" customWidth="1"/>
    <col min="6430" max="6433" width="15.42578125" style="146" bestFit="1" customWidth="1"/>
    <col min="6434" max="6434" width="13.7109375" style="146" bestFit="1" customWidth="1"/>
    <col min="6435" max="6435" width="13.28515625" style="146" bestFit="1" customWidth="1"/>
    <col min="6436" max="6436" width="2.7109375" style="146" customWidth="1"/>
    <col min="6437" max="6437" width="10.7109375" style="146" customWidth="1"/>
    <col min="6438" max="6438" width="11.85546875" style="146" bestFit="1" customWidth="1"/>
    <col min="6439" max="6442" width="15.42578125" style="146" bestFit="1" customWidth="1"/>
    <col min="6443" max="6443" width="13.7109375" style="146" bestFit="1" customWidth="1"/>
    <col min="6444" max="6444" width="17.7109375" style="146" bestFit="1" customWidth="1"/>
    <col min="6445" max="6659" width="9.140625" style="146"/>
    <col min="6660" max="6660" width="20.42578125" style="146" bestFit="1" customWidth="1"/>
    <col min="6661" max="6664" width="0" style="146" hidden="1" customWidth="1"/>
    <col min="6665" max="6665" width="54.28515625" style="146" customWidth="1"/>
    <col min="6666" max="6666" width="0" style="146" hidden="1" customWidth="1"/>
    <col min="6667" max="6667" width="11.85546875" style="146" bestFit="1" customWidth="1"/>
    <col min="6668" max="6671" width="0" style="146" hidden="1" customWidth="1"/>
    <col min="6672" max="6672" width="10.5703125" style="146" bestFit="1" customWidth="1"/>
    <col min="6673" max="6673" width="0" style="146" hidden="1" customWidth="1"/>
    <col min="6674" max="6674" width="2.7109375" style="146" customWidth="1"/>
    <col min="6675" max="6675" width="0" style="146" hidden="1" customWidth="1"/>
    <col min="6676" max="6676" width="11.85546875" style="146" bestFit="1" customWidth="1"/>
    <col min="6677" max="6680" width="0" style="146" hidden="1" customWidth="1"/>
    <col min="6681" max="6681" width="10.5703125" style="146" bestFit="1" customWidth="1"/>
    <col min="6682" max="6682" width="0" style="146" hidden="1" customWidth="1"/>
    <col min="6683" max="6683" width="2.7109375" style="146" customWidth="1"/>
    <col min="6684" max="6684" width="12.42578125" style="146" bestFit="1" customWidth="1"/>
    <col min="6685" max="6685" width="11.85546875" style="146" bestFit="1" customWidth="1"/>
    <col min="6686" max="6689" width="15.42578125" style="146" bestFit="1" customWidth="1"/>
    <col min="6690" max="6690" width="13.7109375" style="146" bestFit="1" customWidth="1"/>
    <col min="6691" max="6691" width="13.28515625" style="146" bestFit="1" customWidth="1"/>
    <col min="6692" max="6692" width="2.7109375" style="146" customWidth="1"/>
    <col min="6693" max="6693" width="10.7109375" style="146" customWidth="1"/>
    <col min="6694" max="6694" width="11.85546875" style="146" bestFit="1" customWidth="1"/>
    <col min="6695" max="6698" width="15.42578125" style="146" bestFit="1" customWidth="1"/>
    <col min="6699" max="6699" width="13.7109375" style="146" bestFit="1" customWidth="1"/>
    <col min="6700" max="6700" width="17.7109375" style="146" bestFit="1" customWidth="1"/>
    <col min="6701" max="6915" width="9.140625" style="146"/>
    <col min="6916" max="6916" width="20.42578125" style="146" bestFit="1" customWidth="1"/>
    <col min="6917" max="6920" width="0" style="146" hidden="1" customWidth="1"/>
    <col min="6921" max="6921" width="54.28515625" style="146" customWidth="1"/>
    <col min="6922" max="6922" width="0" style="146" hidden="1" customWidth="1"/>
    <col min="6923" max="6923" width="11.85546875" style="146" bestFit="1" customWidth="1"/>
    <col min="6924" max="6927" width="0" style="146" hidden="1" customWidth="1"/>
    <col min="6928" max="6928" width="10.5703125" style="146" bestFit="1" customWidth="1"/>
    <col min="6929" max="6929" width="0" style="146" hidden="1" customWidth="1"/>
    <col min="6930" max="6930" width="2.7109375" style="146" customWidth="1"/>
    <col min="6931" max="6931" width="0" style="146" hidden="1" customWidth="1"/>
    <col min="6932" max="6932" width="11.85546875" style="146" bestFit="1" customWidth="1"/>
    <col min="6933" max="6936" width="0" style="146" hidden="1" customWidth="1"/>
    <col min="6937" max="6937" width="10.5703125" style="146" bestFit="1" customWidth="1"/>
    <col min="6938" max="6938" width="0" style="146" hidden="1" customWidth="1"/>
    <col min="6939" max="6939" width="2.7109375" style="146" customWidth="1"/>
    <col min="6940" max="6940" width="12.42578125" style="146" bestFit="1" customWidth="1"/>
    <col min="6941" max="6941" width="11.85546875" style="146" bestFit="1" customWidth="1"/>
    <col min="6942" max="6945" width="15.42578125" style="146" bestFit="1" customWidth="1"/>
    <col min="6946" max="6946" width="13.7109375" style="146" bestFit="1" customWidth="1"/>
    <col min="6947" max="6947" width="13.28515625" style="146" bestFit="1" customWidth="1"/>
    <col min="6948" max="6948" width="2.7109375" style="146" customWidth="1"/>
    <col min="6949" max="6949" width="10.7109375" style="146" customWidth="1"/>
    <col min="6950" max="6950" width="11.85546875" style="146" bestFit="1" customWidth="1"/>
    <col min="6951" max="6954" width="15.42578125" style="146" bestFit="1" customWidth="1"/>
    <col min="6955" max="6955" width="13.7109375" style="146" bestFit="1" customWidth="1"/>
    <col min="6956" max="6956" width="17.7109375" style="146" bestFit="1" customWidth="1"/>
    <col min="6957" max="7171" width="9.140625" style="146"/>
    <col min="7172" max="7172" width="20.42578125" style="146" bestFit="1" customWidth="1"/>
    <col min="7173" max="7176" width="0" style="146" hidden="1" customWidth="1"/>
    <col min="7177" max="7177" width="54.28515625" style="146" customWidth="1"/>
    <col min="7178" max="7178" width="0" style="146" hidden="1" customWidth="1"/>
    <col min="7179" max="7179" width="11.85546875" style="146" bestFit="1" customWidth="1"/>
    <col min="7180" max="7183" width="0" style="146" hidden="1" customWidth="1"/>
    <col min="7184" max="7184" width="10.5703125" style="146" bestFit="1" customWidth="1"/>
    <col min="7185" max="7185" width="0" style="146" hidden="1" customWidth="1"/>
    <col min="7186" max="7186" width="2.7109375" style="146" customWidth="1"/>
    <col min="7187" max="7187" width="0" style="146" hidden="1" customWidth="1"/>
    <col min="7188" max="7188" width="11.85546875" style="146" bestFit="1" customWidth="1"/>
    <col min="7189" max="7192" width="0" style="146" hidden="1" customWidth="1"/>
    <col min="7193" max="7193" width="10.5703125" style="146" bestFit="1" customWidth="1"/>
    <col min="7194" max="7194" width="0" style="146" hidden="1" customWidth="1"/>
    <col min="7195" max="7195" width="2.7109375" style="146" customWidth="1"/>
    <col min="7196" max="7196" width="12.42578125" style="146" bestFit="1" customWidth="1"/>
    <col min="7197" max="7197" width="11.85546875" style="146" bestFit="1" customWidth="1"/>
    <col min="7198" max="7201" width="15.42578125" style="146" bestFit="1" customWidth="1"/>
    <col min="7202" max="7202" width="13.7109375" style="146" bestFit="1" customWidth="1"/>
    <col min="7203" max="7203" width="13.28515625" style="146" bestFit="1" customWidth="1"/>
    <col min="7204" max="7204" width="2.7109375" style="146" customWidth="1"/>
    <col min="7205" max="7205" width="10.7109375" style="146" customWidth="1"/>
    <col min="7206" max="7206" width="11.85546875" style="146" bestFit="1" customWidth="1"/>
    <col min="7207" max="7210" width="15.42578125" style="146" bestFit="1" customWidth="1"/>
    <col min="7211" max="7211" width="13.7109375" style="146" bestFit="1" customWidth="1"/>
    <col min="7212" max="7212" width="17.7109375" style="146" bestFit="1" customWidth="1"/>
    <col min="7213" max="7427" width="9.140625" style="146"/>
    <col min="7428" max="7428" width="20.42578125" style="146" bestFit="1" customWidth="1"/>
    <col min="7429" max="7432" width="0" style="146" hidden="1" customWidth="1"/>
    <col min="7433" max="7433" width="54.28515625" style="146" customWidth="1"/>
    <col min="7434" max="7434" width="0" style="146" hidden="1" customWidth="1"/>
    <col min="7435" max="7435" width="11.85546875" style="146" bestFit="1" customWidth="1"/>
    <col min="7436" max="7439" width="0" style="146" hidden="1" customWidth="1"/>
    <col min="7440" max="7440" width="10.5703125" style="146" bestFit="1" customWidth="1"/>
    <col min="7441" max="7441" width="0" style="146" hidden="1" customWidth="1"/>
    <col min="7442" max="7442" width="2.7109375" style="146" customWidth="1"/>
    <col min="7443" max="7443" width="0" style="146" hidden="1" customWidth="1"/>
    <col min="7444" max="7444" width="11.85546875" style="146" bestFit="1" customWidth="1"/>
    <col min="7445" max="7448" width="0" style="146" hidden="1" customWidth="1"/>
    <col min="7449" max="7449" width="10.5703125" style="146" bestFit="1" customWidth="1"/>
    <col min="7450" max="7450" width="0" style="146" hidden="1" customWidth="1"/>
    <col min="7451" max="7451" width="2.7109375" style="146" customWidth="1"/>
    <col min="7452" max="7452" width="12.42578125" style="146" bestFit="1" customWidth="1"/>
    <col min="7453" max="7453" width="11.85546875" style="146" bestFit="1" customWidth="1"/>
    <col min="7454" max="7457" width="15.42578125" style="146" bestFit="1" customWidth="1"/>
    <col min="7458" max="7458" width="13.7109375" style="146" bestFit="1" customWidth="1"/>
    <col min="7459" max="7459" width="13.28515625" style="146" bestFit="1" customWidth="1"/>
    <col min="7460" max="7460" width="2.7109375" style="146" customWidth="1"/>
    <col min="7461" max="7461" width="10.7109375" style="146" customWidth="1"/>
    <col min="7462" max="7462" width="11.85546875" style="146" bestFit="1" customWidth="1"/>
    <col min="7463" max="7466" width="15.42578125" style="146" bestFit="1" customWidth="1"/>
    <col min="7467" max="7467" width="13.7109375" style="146" bestFit="1" customWidth="1"/>
    <col min="7468" max="7468" width="17.7109375" style="146" bestFit="1" customWidth="1"/>
    <col min="7469" max="7683" width="9.140625" style="146"/>
    <col min="7684" max="7684" width="20.42578125" style="146" bestFit="1" customWidth="1"/>
    <col min="7685" max="7688" width="0" style="146" hidden="1" customWidth="1"/>
    <col min="7689" max="7689" width="54.28515625" style="146" customWidth="1"/>
    <col min="7690" max="7690" width="0" style="146" hidden="1" customWidth="1"/>
    <col min="7691" max="7691" width="11.85546875" style="146" bestFit="1" customWidth="1"/>
    <col min="7692" max="7695" width="0" style="146" hidden="1" customWidth="1"/>
    <col min="7696" max="7696" width="10.5703125" style="146" bestFit="1" customWidth="1"/>
    <col min="7697" max="7697" width="0" style="146" hidden="1" customWidth="1"/>
    <col min="7698" max="7698" width="2.7109375" style="146" customWidth="1"/>
    <col min="7699" max="7699" width="0" style="146" hidden="1" customWidth="1"/>
    <col min="7700" max="7700" width="11.85546875" style="146" bestFit="1" customWidth="1"/>
    <col min="7701" max="7704" width="0" style="146" hidden="1" customWidth="1"/>
    <col min="7705" max="7705" width="10.5703125" style="146" bestFit="1" customWidth="1"/>
    <col min="7706" max="7706" width="0" style="146" hidden="1" customWidth="1"/>
    <col min="7707" max="7707" width="2.7109375" style="146" customWidth="1"/>
    <col min="7708" max="7708" width="12.42578125" style="146" bestFit="1" customWidth="1"/>
    <col min="7709" max="7709" width="11.85546875" style="146" bestFit="1" customWidth="1"/>
    <col min="7710" max="7713" width="15.42578125" style="146" bestFit="1" customWidth="1"/>
    <col min="7714" max="7714" width="13.7109375" style="146" bestFit="1" customWidth="1"/>
    <col min="7715" max="7715" width="13.28515625" style="146" bestFit="1" customWidth="1"/>
    <col min="7716" max="7716" width="2.7109375" style="146" customWidth="1"/>
    <col min="7717" max="7717" width="10.7109375" style="146" customWidth="1"/>
    <col min="7718" max="7718" width="11.85546875" style="146" bestFit="1" customWidth="1"/>
    <col min="7719" max="7722" width="15.42578125" style="146" bestFit="1" customWidth="1"/>
    <col min="7723" max="7723" width="13.7109375" style="146" bestFit="1" customWidth="1"/>
    <col min="7724" max="7724" width="17.7109375" style="146" bestFit="1" customWidth="1"/>
    <col min="7725" max="7939" width="9.140625" style="146"/>
    <col min="7940" max="7940" width="20.42578125" style="146" bestFit="1" customWidth="1"/>
    <col min="7941" max="7944" width="0" style="146" hidden="1" customWidth="1"/>
    <col min="7945" max="7945" width="54.28515625" style="146" customWidth="1"/>
    <col min="7946" max="7946" width="0" style="146" hidden="1" customWidth="1"/>
    <col min="7947" max="7947" width="11.85546875" style="146" bestFit="1" customWidth="1"/>
    <col min="7948" max="7951" width="0" style="146" hidden="1" customWidth="1"/>
    <col min="7952" max="7952" width="10.5703125" style="146" bestFit="1" customWidth="1"/>
    <col min="7953" max="7953" width="0" style="146" hidden="1" customWidth="1"/>
    <col min="7954" max="7954" width="2.7109375" style="146" customWidth="1"/>
    <col min="7955" max="7955" width="0" style="146" hidden="1" customWidth="1"/>
    <col min="7956" max="7956" width="11.85546875" style="146" bestFit="1" customWidth="1"/>
    <col min="7957" max="7960" width="0" style="146" hidden="1" customWidth="1"/>
    <col min="7961" max="7961" width="10.5703125" style="146" bestFit="1" customWidth="1"/>
    <col min="7962" max="7962" width="0" style="146" hidden="1" customWidth="1"/>
    <col min="7963" max="7963" width="2.7109375" style="146" customWidth="1"/>
    <col min="7964" max="7964" width="12.42578125" style="146" bestFit="1" customWidth="1"/>
    <col min="7965" max="7965" width="11.85546875" style="146" bestFit="1" customWidth="1"/>
    <col min="7966" max="7969" width="15.42578125" style="146" bestFit="1" customWidth="1"/>
    <col min="7970" max="7970" width="13.7109375" style="146" bestFit="1" customWidth="1"/>
    <col min="7971" max="7971" width="13.28515625" style="146" bestFit="1" customWidth="1"/>
    <col min="7972" max="7972" width="2.7109375" style="146" customWidth="1"/>
    <col min="7973" max="7973" width="10.7109375" style="146" customWidth="1"/>
    <col min="7974" max="7974" width="11.85546875" style="146" bestFit="1" customWidth="1"/>
    <col min="7975" max="7978" width="15.42578125" style="146" bestFit="1" customWidth="1"/>
    <col min="7979" max="7979" width="13.7109375" style="146" bestFit="1" customWidth="1"/>
    <col min="7980" max="7980" width="17.7109375" style="146" bestFit="1" customWidth="1"/>
    <col min="7981" max="8195" width="9.140625" style="146"/>
    <col min="8196" max="8196" width="20.42578125" style="146" bestFit="1" customWidth="1"/>
    <col min="8197" max="8200" width="0" style="146" hidden="1" customWidth="1"/>
    <col min="8201" max="8201" width="54.28515625" style="146" customWidth="1"/>
    <col min="8202" max="8202" width="0" style="146" hidden="1" customWidth="1"/>
    <col min="8203" max="8203" width="11.85546875" style="146" bestFit="1" customWidth="1"/>
    <col min="8204" max="8207" width="0" style="146" hidden="1" customWidth="1"/>
    <col min="8208" max="8208" width="10.5703125" style="146" bestFit="1" customWidth="1"/>
    <col min="8209" max="8209" width="0" style="146" hidden="1" customWidth="1"/>
    <col min="8210" max="8210" width="2.7109375" style="146" customWidth="1"/>
    <col min="8211" max="8211" width="0" style="146" hidden="1" customWidth="1"/>
    <col min="8212" max="8212" width="11.85546875" style="146" bestFit="1" customWidth="1"/>
    <col min="8213" max="8216" width="0" style="146" hidden="1" customWidth="1"/>
    <col min="8217" max="8217" width="10.5703125" style="146" bestFit="1" customWidth="1"/>
    <col min="8218" max="8218" width="0" style="146" hidden="1" customWidth="1"/>
    <col min="8219" max="8219" width="2.7109375" style="146" customWidth="1"/>
    <col min="8220" max="8220" width="12.42578125" style="146" bestFit="1" customWidth="1"/>
    <col min="8221" max="8221" width="11.85546875" style="146" bestFit="1" customWidth="1"/>
    <col min="8222" max="8225" width="15.42578125" style="146" bestFit="1" customWidth="1"/>
    <col min="8226" max="8226" width="13.7109375" style="146" bestFit="1" customWidth="1"/>
    <col min="8227" max="8227" width="13.28515625" style="146" bestFit="1" customWidth="1"/>
    <col min="8228" max="8228" width="2.7109375" style="146" customWidth="1"/>
    <col min="8229" max="8229" width="10.7109375" style="146" customWidth="1"/>
    <col min="8230" max="8230" width="11.85546875" style="146" bestFit="1" customWidth="1"/>
    <col min="8231" max="8234" width="15.42578125" style="146" bestFit="1" customWidth="1"/>
    <col min="8235" max="8235" width="13.7109375" style="146" bestFit="1" customWidth="1"/>
    <col min="8236" max="8236" width="17.7109375" style="146" bestFit="1" customWidth="1"/>
    <col min="8237" max="8451" width="9.140625" style="146"/>
    <col min="8452" max="8452" width="20.42578125" style="146" bestFit="1" customWidth="1"/>
    <col min="8453" max="8456" width="0" style="146" hidden="1" customWidth="1"/>
    <col min="8457" max="8457" width="54.28515625" style="146" customWidth="1"/>
    <col min="8458" max="8458" width="0" style="146" hidden="1" customWidth="1"/>
    <col min="8459" max="8459" width="11.85546875" style="146" bestFit="1" customWidth="1"/>
    <col min="8460" max="8463" width="0" style="146" hidden="1" customWidth="1"/>
    <col min="8464" max="8464" width="10.5703125" style="146" bestFit="1" customWidth="1"/>
    <col min="8465" max="8465" width="0" style="146" hidden="1" customWidth="1"/>
    <col min="8466" max="8466" width="2.7109375" style="146" customWidth="1"/>
    <col min="8467" max="8467" width="0" style="146" hidden="1" customWidth="1"/>
    <col min="8468" max="8468" width="11.85546875" style="146" bestFit="1" customWidth="1"/>
    <col min="8469" max="8472" width="0" style="146" hidden="1" customWidth="1"/>
    <col min="8473" max="8473" width="10.5703125" style="146" bestFit="1" customWidth="1"/>
    <col min="8474" max="8474" width="0" style="146" hidden="1" customWidth="1"/>
    <col min="8475" max="8475" width="2.7109375" style="146" customWidth="1"/>
    <col min="8476" max="8476" width="12.42578125" style="146" bestFit="1" customWidth="1"/>
    <col min="8477" max="8477" width="11.85546875" style="146" bestFit="1" customWidth="1"/>
    <col min="8478" max="8481" width="15.42578125" style="146" bestFit="1" customWidth="1"/>
    <col min="8482" max="8482" width="13.7109375" style="146" bestFit="1" customWidth="1"/>
    <col min="8483" max="8483" width="13.28515625" style="146" bestFit="1" customWidth="1"/>
    <col min="8484" max="8484" width="2.7109375" style="146" customWidth="1"/>
    <col min="8485" max="8485" width="10.7109375" style="146" customWidth="1"/>
    <col min="8486" max="8486" width="11.85546875" style="146" bestFit="1" customWidth="1"/>
    <col min="8487" max="8490" width="15.42578125" style="146" bestFit="1" customWidth="1"/>
    <col min="8491" max="8491" width="13.7109375" style="146" bestFit="1" customWidth="1"/>
    <col min="8492" max="8492" width="17.7109375" style="146" bestFit="1" customWidth="1"/>
    <col min="8493" max="8707" width="9.140625" style="146"/>
    <col min="8708" max="8708" width="20.42578125" style="146" bestFit="1" customWidth="1"/>
    <col min="8709" max="8712" width="0" style="146" hidden="1" customWidth="1"/>
    <col min="8713" max="8713" width="54.28515625" style="146" customWidth="1"/>
    <col min="8714" max="8714" width="0" style="146" hidden="1" customWidth="1"/>
    <col min="8715" max="8715" width="11.85546875" style="146" bestFit="1" customWidth="1"/>
    <col min="8716" max="8719" width="0" style="146" hidden="1" customWidth="1"/>
    <col min="8720" max="8720" width="10.5703125" style="146" bestFit="1" customWidth="1"/>
    <col min="8721" max="8721" width="0" style="146" hidden="1" customWidth="1"/>
    <col min="8722" max="8722" width="2.7109375" style="146" customWidth="1"/>
    <col min="8723" max="8723" width="0" style="146" hidden="1" customWidth="1"/>
    <col min="8724" max="8724" width="11.85546875" style="146" bestFit="1" customWidth="1"/>
    <col min="8725" max="8728" width="0" style="146" hidden="1" customWidth="1"/>
    <col min="8729" max="8729" width="10.5703125" style="146" bestFit="1" customWidth="1"/>
    <col min="8730" max="8730" width="0" style="146" hidden="1" customWidth="1"/>
    <col min="8731" max="8731" width="2.7109375" style="146" customWidth="1"/>
    <col min="8732" max="8732" width="12.42578125" style="146" bestFit="1" customWidth="1"/>
    <col min="8733" max="8733" width="11.85546875" style="146" bestFit="1" customWidth="1"/>
    <col min="8734" max="8737" width="15.42578125" style="146" bestFit="1" customWidth="1"/>
    <col min="8738" max="8738" width="13.7109375" style="146" bestFit="1" customWidth="1"/>
    <col min="8739" max="8739" width="13.28515625" style="146" bestFit="1" customWidth="1"/>
    <col min="8740" max="8740" width="2.7109375" style="146" customWidth="1"/>
    <col min="8741" max="8741" width="10.7109375" style="146" customWidth="1"/>
    <col min="8742" max="8742" width="11.85546875" style="146" bestFit="1" customWidth="1"/>
    <col min="8743" max="8746" width="15.42578125" style="146" bestFit="1" customWidth="1"/>
    <col min="8747" max="8747" width="13.7109375" style="146" bestFit="1" customWidth="1"/>
    <col min="8748" max="8748" width="17.7109375" style="146" bestFit="1" customWidth="1"/>
    <col min="8749" max="8963" width="9.140625" style="146"/>
    <col min="8964" max="8964" width="20.42578125" style="146" bestFit="1" customWidth="1"/>
    <col min="8965" max="8968" width="0" style="146" hidden="1" customWidth="1"/>
    <col min="8969" max="8969" width="54.28515625" style="146" customWidth="1"/>
    <col min="8970" max="8970" width="0" style="146" hidden="1" customWidth="1"/>
    <col min="8971" max="8971" width="11.85546875" style="146" bestFit="1" customWidth="1"/>
    <col min="8972" max="8975" width="0" style="146" hidden="1" customWidth="1"/>
    <col min="8976" max="8976" width="10.5703125" style="146" bestFit="1" customWidth="1"/>
    <col min="8977" max="8977" width="0" style="146" hidden="1" customWidth="1"/>
    <col min="8978" max="8978" width="2.7109375" style="146" customWidth="1"/>
    <col min="8979" max="8979" width="0" style="146" hidden="1" customWidth="1"/>
    <col min="8980" max="8980" width="11.85546875" style="146" bestFit="1" customWidth="1"/>
    <col min="8981" max="8984" width="0" style="146" hidden="1" customWidth="1"/>
    <col min="8985" max="8985" width="10.5703125" style="146" bestFit="1" customWidth="1"/>
    <col min="8986" max="8986" width="0" style="146" hidden="1" customWidth="1"/>
    <col min="8987" max="8987" width="2.7109375" style="146" customWidth="1"/>
    <col min="8988" max="8988" width="12.42578125" style="146" bestFit="1" customWidth="1"/>
    <col min="8989" max="8989" width="11.85546875" style="146" bestFit="1" customWidth="1"/>
    <col min="8990" max="8993" width="15.42578125" style="146" bestFit="1" customWidth="1"/>
    <col min="8994" max="8994" width="13.7109375" style="146" bestFit="1" customWidth="1"/>
    <col min="8995" max="8995" width="13.28515625" style="146" bestFit="1" customWidth="1"/>
    <col min="8996" max="8996" width="2.7109375" style="146" customWidth="1"/>
    <col min="8997" max="8997" width="10.7109375" style="146" customWidth="1"/>
    <col min="8998" max="8998" width="11.85546875" style="146" bestFit="1" customWidth="1"/>
    <col min="8999" max="9002" width="15.42578125" style="146" bestFit="1" customWidth="1"/>
    <col min="9003" max="9003" width="13.7109375" style="146" bestFit="1" customWidth="1"/>
    <col min="9004" max="9004" width="17.7109375" style="146" bestFit="1" customWidth="1"/>
    <col min="9005" max="9219" width="9.140625" style="146"/>
    <col min="9220" max="9220" width="20.42578125" style="146" bestFit="1" customWidth="1"/>
    <col min="9221" max="9224" width="0" style="146" hidden="1" customWidth="1"/>
    <col min="9225" max="9225" width="54.28515625" style="146" customWidth="1"/>
    <col min="9226" max="9226" width="0" style="146" hidden="1" customWidth="1"/>
    <col min="9227" max="9227" width="11.85546875" style="146" bestFit="1" customWidth="1"/>
    <col min="9228" max="9231" width="0" style="146" hidden="1" customWidth="1"/>
    <col min="9232" max="9232" width="10.5703125" style="146" bestFit="1" customWidth="1"/>
    <col min="9233" max="9233" width="0" style="146" hidden="1" customWidth="1"/>
    <col min="9234" max="9234" width="2.7109375" style="146" customWidth="1"/>
    <col min="9235" max="9235" width="0" style="146" hidden="1" customWidth="1"/>
    <col min="9236" max="9236" width="11.85546875" style="146" bestFit="1" customWidth="1"/>
    <col min="9237" max="9240" width="0" style="146" hidden="1" customWidth="1"/>
    <col min="9241" max="9241" width="10.5703125" style="146" bestFit="1" customWidth="1"/>
    <col min="9242" max="9242" width="0" style="146" hidden="1" customWidth="1"/>
    <col min="9243" max="9243" width="2.7109375" style="146" customWidth="1"/>
    <col min="9244" max="9244" width="12.42578125" style="146" bestFit="1" customWidth="1"/>
    <col min="9245" max="9245" width="11.85546875" style="146" bestFit="1" customWidth="1"/>
    <col min="9246" max="9249" width="15.42578125" style="146" bestFit="1" customWidth="1"/>
    <col min="9250" max="9250" width="13.7109375" style="146" bestFit="1" customWidth="1"/>
    <col min="9251" max="9251" width="13.28515625" style="146" bestFit="1" customWidth="1"/>
    <col min="9252" max="9252" width="2.7109375" style="146" customWidth="1"/>
    <col min="9253" max="9253" width="10.7109375" style="146" customWidth="1"/>
    <col min="9254" max="9254" width="11.85546875" style="146" bestFit="1" customWidth="1"/>
    <col min="9255" max="9258" width="15.42578125" style="146" bestFit="1" customWidth="1"/>
    <col min="9259" max="9259" width="13.7109375" style="146" bestFit="1" customWidth="1"/>
    <col min="9260" max="9260" width="17.7109375" style="146" bestFit="1" customWidth="1"/>
    <col min="9261" max="9475" width="9.140625" style="146"/>
    <col min="9476" max="9476" width="20.42578125" style="146" bestFit="1" customWidth="1"/>
    <col min="9477" max="9480" width="0" style="146" hidden="1" customWidth="1"/>
    <col min="9481" max="9481" width="54.28515625" style="146" customWidth="1"/>
    <col min="9482" max="9482" width="0" style="146" hidden="1" customWidth="1"/>
    <col min="9483" max="9483" width="11.85546875" style="146" bestFit="1" customWidth="1"/>
    <col min="9484" max="9487" width="0" style="146" hidden="1" customWidth="1"/>
    <col min="9488" max="9488" width="10.5703125" style="146" bestFit="1" customWidth="1"/>
    <col min="9489" max="9489" width="0" style="146" hidden="1" customWidth="1"/>
    <col min="9490" max="9490" width="2.7109375" style="146" customWidth="1"/>
    <col min="9491" max="9491" width="0" style="146" hidden="1" customWidth="1"/>
    <col min="9492" max="9492" width="11.85546875" style="146" bestFit="1" customWidth="1"/>
    <col min="9493" max="9496" width="0" style="146" hidden="1" customWidth="1"/>
    <col min="9497" max="9497" width="10.5703125" style="146" bestFit="1" customWidth="1"/>
    <col min="9498" max="9498" width="0" style="146" hidden="1" customWidth="1"/>
    <col min="9499" max="9499" width="2.7109375" style="146" customWidth="1"/>
    <col min="9500" max="9500" width="12.42578125" style="146" bestFit="1" customWidth="1"/>
    <col min="9501" max="9501" width="11.85546875" style="146" bestFit="1" customWidth="1"/>
    <col min="9502" max="9505" width="15.42578125" style="146" bestFit="1" customWidth="1"/>
    <col min="9506" max="9506" width="13.7109375" style="146" bestFit="1" customWidth="1"/>
    <col min="9507" max="9507" width="13.28515625" style="146" bestFit="1" customWidth="1"/>
    <col min="9508" max="9508" width="2.7109375" style="146" customWidth="1"/>
    <col min="9509" max="9509" width="10.7109375" style="146" customWidth="1"/>
    <col min="9510" max="9510" width="11.85546875" style="146" bestFit="1" customWidth="1"/>
    <col min="9511" max="9514" width="15.42578125" style="146" bestFit="1" customWidth="1"/>
    <col min="9515" max="9515" width="13.7109375" style="146" bestFit="1" customWidth="1"/>
    <col min="9516" max="9516" width="17.7109375" style="146" bestFit="1" customWidth="1"/>
    <col min="9517" max="9731" width="9.140625" style="146"/>
    <col min="9732" max="9732" width="20.42578125" style="146" bestFit="1" customWidth="1"/>
    <col min="9733" max="9736" width="0" style="146" hidden="1" customWidth="1"/>
    <col min="9737" max="9737" width="54.28515625" style="146" customWidth="1"/>
    <col min="9738" max="9738" width="0" style="146" hidden="1" customWidth="1"/>
    <col min="9739" max="9739" width="11.85546875" style="146" bestFit="1" customWidth="1"/>
    <col min="9740" max="9743" width="0" style="146" hidden="1" customWidth="1"/>
    <col min="9744" max="9744" width="10.5703125" style="146" bestFit="1" customWidth="1"/>
    <col min="9745" max="9745" width="0" style="146" hidden="1" customWidth="1"/>
    <col min="9746" max="9746" width="2.7109375" style="146" customWidth="1"/>
    <col min="9747" max="9747" width="0" style="146" hidden="1" customWidth="1"/>
    <col min="9748" max="9748" width="11.85546875" style="146" bestFit="1" customWidth="1"/>
    <col min="9749" max="9752" width="0" style="146" hidden="1" customWidth="1"/>
    <col min="9753" max="9753" width="10.5703125" style="146" bestFit="1" customWidth="1"/>
    <col min="9754" max="9754" width="0" style="146" hidden="1" customWidth="1"/>
    <col min="9755" max="9755" width="2.7109375" style="146" customWidth="1"/>
    <col min="9756" max="9756" width="12.42578125" style="146" bestFit="1" customWidth="1"/>
    <col min="9757" max="9757" width="11.85546875" style="146" bestFit="1" customWidth="1"/>
    <col min="9758" max="9761" width="15.42578125" style="146" bestFit="1" customWidth="1"/>
    <col min="9762" max="9762" width="13.7109375" style="146" bestFit="1" customWidth="1"/>
    <col min="9763" max="9763" width="13.28515625" style="146" bestFit="1" customWidth="1"/>
    <col min="9764" max="9764" width="2.7109375" style="146" customWidth="1"/>
    <col min="9765" max="9765" width="10.7109375" style="146" customWidth="1"/>
    <col min="9766" max="9766" width="11.85546875" style="146" bestFit="1" customWidth="1"/>
    <col min="9767" max="9770" width="15.42578125" style="146" bestFit="1" customWidth="1"/>
    <col min="9771" max="9771" width="13.7109375" style="146" bestFit="1" customWidth="1"/>
    <col min="9772" max="9772" width="17.7109375" style="146" bestFit="1" customWidth="1"/>
    <col min="9773" max="9987" width="9.140625" style="146"/>
    <col min="9988" max="9988" width="20.42578125" style="146" bestFit="1" customWidth="1"/>
    <col min="9989" max="9992" width="0" style="146" hidden="1" customWidth="1"/>
    <col min="9993" max="9993" width="54.28515625" style="146" customWidth="1"/>
    <col min="9994" max="9994" width="0" style="146" hidden="1" customWidth="1"/>
    <col min="9995" max="9995" width="11.85546875" style="146" bestFit="1" customWidth="1"/>
    <col min="9996" max="9999" width="0" style="146" hidden="1" customWidth="1"/>
    <col min="10000" max="10000" width="10.5703125" style="146" bestFit="1" customWidth="1"/>
    <col min="10001" max="10001" width="0" style="146" hidden="1" customWidth="1"/>
    <col min="10002" max="10002" width="2.7109375" style="146" customWidth="1"/>
    <col min="10003" max="10003" width="0" style="146" hidden="1" customWidth="1"/>
    <col min="10004" max="10004" width="11.85546875" style="146" bestFit="1" customWidth="1"/>
    <col min="10005" max="10008" width="0" style="146" hidden="1" customWidth="1"/>
    <col min="10009" max="10009" width="10.5703125" style="146" bestFit="1" customWidth="1"/>
    <col min="10010" max="10010" width="0" style="146" hidden="1" customWidth="1"/>
    <col min="10011" max="10011" width="2.7109375" style="146" customWidth="1"/>
    <col min="10012" max="10012" width="12.42578125" style="146" bestFit="1" customWidth="1"/>
    <col min="10013" max="10013" width="11.85546875" style="146" bestFit="1" customWidth="1"/>
    <col min="10014" max="10017" width="15.42578125" style="146" bestFit="1" customWidth="1"/>
    <col min="10018" max="10018" width="13.7109375" style="146" bestFit="1" customWidth="1"/>
    <col min="10019" max="10019" width="13.28515625" style="146" bestFit="1" customWidth="1"/>
    <col min="10020" max="10020" width="2.7109375" style="146" customWidth="1"/>
    <col min="10021" max="10021" width="10.7109375" style="146" customWidth="1"/>
    <col min="10022" max="10022" width="11.85546875" style="146" bestFit="1" customWidth="1"/>
    <col min="10023" max="10026" width="15.42578125" style="146" bestFit="1" customWidth="1"/>
    <col min="10027" max="10027" width="13.7109375" style="146" bestFit="1" customWidth="1"/>
    <col min="10028" max="10028" width="17.7109375" style="146" bestFit="1" customWidth="1"/>
    <col min="10029" max="10243" width="9.140625" style="146"/>
    <col min="10244" max="10244" width="20.42578125" style="146" bestFit="1" customWidth="1"/>
    <col min="10245" max="10248" width="0" style="146" hidden="1" customWidth="1"/>
    <col min="10249" max="10249" width="54.28515625" style="146" customWidth="1"/>
    <col min="10250" max="10250" width="0" style="146" hidden="1" customWidth="1"/>
    <col min="10251" max="10251" width="11.85546875" style="146" bestFit="1" customWidth="1"/>
    <col min="10252" max="10255" width="0" style="146" hidden="1" customWidth="1"/>
    <col min="10256" max="10256" width="10.5703125" style="146" bestFit="1" customWidth="1"/>
    <col min="10257" max="10257" width="0" style="146" hidden="1" customWidth="1"/>
    <col min="10258" max="10258" width="2.7109375" style="146" customWidth="1"/>
    <col min="10259" max="10259" width="0" style="146" hidden="1" customWidth="1"/>
    <col min="10260" max="10260" width="11.85546875" style="146" bestFit="1" customWidth="1"/>
    <col min="10261" max="10264" width="0" style="146" hidden="1" customWidth="1"/>
    <col min="10265" max="10265" width="10.5703125" style="146" bestFit="1" customWidth="1"/>
    <col min="10266" max="10266" width="0" style="146" hidden="1" customWidth="1"/>
    <col min="10267" max="10267" width="2.7109375" style="146" customWidth="1"/>
    <col min="10268" max="10268" width="12.42578125" style="146" bestFit="1" customWidth="1"/>
    <col min="10269" max="10269" width="11.85546875" style="146" bestFit="1" customWidth="1"/>
    <col min="10270" max="10273" width="15.42578125" style="146" bestFit="1" customWidth="1"/>
    <col min="10274" max="10274" width="13.7109375" style="146" bestFit="1" customWidth="1"/>
    <col min="10275" max="10275" width="13.28515625" style="146" bestFit="1" customWidth="1"/>
    <col min="10276" max="10276" width="2.7109375" style="146" customWidth="1"/>
    <col min="10277" max="10277" width="10.7109375" style="146" customWidth="1"/>
    <col min="10278" max="10278" width="11.85546875" style="146" bestFit="1" customWidth="1"/>
    <col min="10279" max="10282" width="15.42578125" style="146" bestFit="1" customWidth="1"/>
    <col min="10283" max="10283" width="13.7109375" style="146" bestFit="1" customWidth="1"/>
    <col min="10284" max="10284" width="17.7109375" style="146" bestFit="1" customWidth="1"/>
    <col min="10285" max="10499" width="9.140625" style="146"/>
    <col min="10500" max="10500" width="20.42578125" style="146" bestFit="1" customWidth="1"/>
    <col min="10501" max="10504" width="0" style="146" hidden="1" customWidth="1"/>
    <col min="10505" max="10505" width="54.28515625" style="146" customWidth="1"/>
    <col min="10506" max="10506" width="0" style="146" hidden="1" customWidth="1"/>
    <col min="10507" max="10507" width="11.85546875" style="146" bestFit="1" customWidth="1"/>
    <col min="10508" max="10511" width="0" style="146" hidden="1" customWidth="1"/>
    <col min="10512" max="10512" width="10.5703125" style="146" bestFit="1" customWidth="1"/>
    <col min="10513" max="10513" width="0" style="146" hidden="1" customWidth="1"/>
    <col min="10514" max="10514" width="2.7109375" style="146" customWidth="1"/>
    <col min="10515" max="10515" width="0" style="146" hidden="1" customWidth="1"/>
    <col min="10516" max="10516" width="11.85546875" style="146" bestFit="1" customWidth="1"/>
    <col min="10517" max="10520" width="0" style="146" hidden="1" customWidth="1"/>
    <col min="10521" max="10521" width="10.5703125" style="146" bestFit="1" customWidth="1"/>
    <col min="10522" max="10522" width="0" style="146" hidden="1" customWidth="1"/>
    <col min="10523" max="10523" width="2.7109375" style="146" customWidth="1"/>
    <col min="10524" max="10524" width="12.42578125" style="146" bestFit="1" customWidth="1"/>
    <col min="10525" max="10525" width="11.85546875" style="146" bestFit="1" customWidth="1"/>
    <col min="10526" max="10529" width="15.42578125" style="146" bestFit="1" customWidth="1"/>
    <col min="10530" max="10530" width="13.7109375" style="146" bestFit="1" customWidth="1"/>
    <col min="10531" max="10531" width="13.28515625" style="146" bestFit="1" customWidth="1"/>
    <col min="10532" max="10532" width="2.7109375" style="146" customWidth="1"/>
    <col min="10533" max="10533" width="10.7109375" style="146" customWidth="1"/>
    <col min="10534" max="10534" width="11.85546875" style="146" bestFit="1" customWidth="1"/>
    <col min="10535" max="10538" width="15.42578125" style="146" bestFit="1" customWidth="1"/>
    <col min="10539" max="10539" width="13.7109375" style="146" bestFit="1" customWidth="1"/>
    <col min="10540" max="10540" width="17.7109375" style="146" bestFit="1" customWidth="1"/>
    <col min="10541" max="10755" width="9.140625" style="146"/>
    <col min="10756" max="10756" width="20.42578125" style="146" bestFit="1" customWidth="1"/>
    <col min="10757" max="10760" width="0" style="146" hidden="1" customWidth="1"/>
    <col min="10761" max="10761" width="54.28515625" style="146" customWidth="1"/>
    <col min="10762" max="10762" width="0" style="146" hidden="1" customWidth="1"/>
    <col min="10763" max="10763" width="11.85546875" style="146" bestFit="1" customWidth="1"/>
    <col min="10764" max="10767" width="0" style="146" hidden="1" customWidth="1"/>
    <col min="10768" max="10768" width="10.5703125" style="146" bestFit="1" customWidth="1"/>
    <col min="10769" max="10769" width="0" style="146" hidden="1" customWidth="1"/>
    <col min="10770" max="10770" width="2.7109375" style="146" customWidth="1"/>
    <col min="10771" max="10771" width="0" style="146" hidden="1" customWidth="1"/>
    <col min="10772" max="10772" width="11.85546875" style="146" bestFit="1" customWidth="1"/>
    <col min="10773" max="10776" width="0" style="146" hidden="1" customWidth="1"/>
    <col min="10777" max="10777" width="10.5703125" style="146" bestFit="1" customWidth="1"/>
    <col min="10778" max="10778" width="0" style="146" hidden="1" customWidth="1"/>
    <col min="10779" max="10779" width="2.7109375" style="146" customWidth="1"/>
    <col min="10780" max="10780" width="12.42578125" style="146" bestFit="1" customWidth="1"/>
    <col min="10781" max="10781" width="11.85546875" style="146" bestFit="1" customWidth="1"/>
    <col min="10782" max="10785" width="15.42578125" style="146" bestFit="1" customWidth="1"/>
    <col min="10786" max="10786" width="13.7109375" style="146" bestFit="1" customWidth="1"/>
    <col min="10787" max="10787" width="13.28515625" style="146" bestFit="1" customWidth="1"/>
    <col min="10788" max="10788" width="2.7109375" style="146" customWidth="1"/>
    <col min="10789" max="10789" width="10.7109375" style="146" customWidth="1"/>
    <col min="10790" max="10790" width="11.85546875" style="146" bestFit="1" customWidth="1"/>
    <col min="10791" max="10794" width="15.42578125" style="146" bestFit="1" customWidth="1"/>
    <col min="10795" max="10795" width="13.7109375" style="146" bestFit="1" customWidth="1"/>
    <col min="10796" max="10796" width="17.7109375" style="146" bestFit="1" customWidth="1"/>
    <col min="10797" max="11011" width="9.140625" style="146"/>
    <col min="11012" max="11012" width="20.42578125" style="146" bestFit="1" customWidth="1"/>
    <col min="11013" max="11016" width="0" style="146" hidden="1" customWidth="1"/>
    <col min="11017" max="11017" width="54.28515625" style="146" customWidth="1"/>
    <col min="11018" max="11018" width="0" style="146" hidden="1" customWidth="1"/>
    <col min="11019" max="11019" width="11.85546875" style="146" bestFit="1" customWidth="1"/>
    <col min="11020" max="11023" width="0" style="146" hidden="1" customWidth="1"/>
    <col min="11024" max="11024" width="10.5703125" style="146" bestFit="1" customWidth="1"/>
    <col min="11025" max="11025" width="0" style="146" hidden="1" customWidth="1"/>
    <col min="11026" max="11026" width="2.7109375" style="146" customWidth="1"/>
    <col min="11027" max="11027" width="0" style="146" hidden="1" customWidth="1"/>
    <col min="11028" max="11028" width="11.85546875" style="146" bestFit="1" customWidth="1"/>
    <col min="11029" max="11032" width="0" style="146" hidden="1" customWidth="1"/>
    <col min="11033" max="11033" width="10.5703125" style="146" bestFit="1" customWidth="1"/>
    <col min="11034" max="11034" width="0" style="146" hidden="1" customWidth="1"/>
    <col min="11035" max="11035" width="2.7109375" style="146" customWidth="1"/>
    <col min="11036" max="11036" width="12.42578125" style="146" bestFit="1" customWidth="1"/>
    <col min="11037" max="11037" width="11.85546875" style="146" bestFit="1" customWidth="1"/>
    <col min="11038" max="11041" width="15.42578125" style="146" bestFit="1" customWidth="1"/>
    <col min="11042" max="11042" width="13.7109375" style="146" bestFit="1" customWidth="1"/>
    <col min="11043" max="11043" width="13.28515625" style="146" bestFit="1" customWidth="1"/>
    <col min="11044" max="11044" width="2.7109375" style="146" customWidth="1"/>
    <col min="11045" max="11045" width="10.7109375" style="146" customWidth="1"/>
    <col min="11046" max="11046" width="11.85546875" style="146" bestFit="1" customWidth="1"/>
    <col min="11047" max="11050" width="15.42578125" style="146" bestFit="1" customWidth="1"/>
    <col min="11051" max="11051" width="13.7109375" style="146" bestFit="1" customWidth="1"/>
    <col min="11052" max="11052" width="17.7109375" style="146" bestFit="1" customWidth="1"/>
    <col min="11053" max="11267" width="9.140625" style="146"/>
    <col min="11268" max="11268" width="20.42578125" style="146" bestFit="1" customWidth="1"/>
    <col min="11269" max="11272" width="0" style="146" hidden="1" customWidth="1"/>
    <col min="11273" max="11273" width="54.28515625" style="146" customWidth="1"/>
    <col min="11274" max="11274" width="0" style="146" hidden="1" customWidth="1"/>
    <col min="11275" max="11275" width="11.85546875" style="146" bestFit="1" customWidth="1"/>
    <col min="11276" max="11279" width="0" style="146" hidden="1" customWidth="1"/>
    <col min="11280" max="11280" width="10.5703125" style="146" bestFit="1" customWidth="1"/>
    <col min="11281" max="11281" width="0" style="146" hidden="1" customWidth="1"/>
    <col min="11282" max="11282" width="2.7109375" style="146" customWidth="1"/>
    <col min="11283" max="11283" width="0" style="146" hidden="1" customWidth="1"/>
    <col min="11284" max="11284" width="11.85546875" style="146" bestFit="1" customWidth="1"/>
    <col min="11285" max="11288" width="0" style="146" hidden="1" customWidth="1"/>
    <col min="11289" max="11289" width="10.5703125" style="146" bestFit="1" customWidth="1"/>
    <col min="11290" max="11290" width="0" style="146" hidden="1" customWidth="1"/>
    <col min="11291" max="11291" width="2.7109375" style="146" customWidth="1"/>
    <col min="11292" max="11292" width="12.42578125" style="146" bestFit="1" customWidth="1"/>
    <col min="11293" max="11293" width="11.85546875" style="146" bestFit="1" customWidth="1"/>
    <col min="11294" max="11297" width="15.42578125" style="146" bestFit="1" customWidth="1"/>
    <col min="11298" max="11298" width="13.7109375" style="146" bestFit="1" customWidth="1"/>
    <col min="11299" max="11299" width="13.28515625" style="146" bestFit="1" customWidth="1"/>
    <col min="11300" max="11300" width="2.7109375" style="146" customWidth="1"/>
    <col min="11301" max="11301" width="10.7109375" style="146" customWidth="1"/>
    <col min="11302" max="11302" width="11.85546875" style="146" bestFit="1" customWidth="1"/>
    <col min="11303" max="11306" width="15.42578125" style="146" bestFit="1" customWidth="1"/>
    <col min="11307" max="11307" width="13.7109375" style="146" bestFit="1" customWidth="1"/>
    <col min="11308" max="11308" width="17.7109375" style="146" bestFit="1" customWidth="1"/>
    <col min="11309" max="11523" width="9.140625" style="146"/>
    <col min="11524" max="11524" width="20.42578125" style="146" bestFit="1" customWidth="1"/>
    <col min="11525" max="11528" width="0" style="146" hidden="1" customWidth="1"/>
    <col min="11529" max="11529" width="54.28515625" style="146" customWidth="1"/>
    <col min="11530" max="11530" width="0" style="146" hidden="1" customWidth="1"/>
    <col min="11531" max="11531" width="11.85546875" style="146" bestFit="1" customWidth="1"/>
    <col min="11532" max="11535" width="0" style="146" hidden="1" customWidth="1"/>
    <col min="11536" max="11536" width="10.5703125" style="146" bestFit="1" customWidth="1"/>
    <col min="11537" max="11537" width="0" style="146" hidden="1" customWidth="1"/>
    <col min="11538" max="11538" width="2.7109375" style="146" customWidth="1"/>
    <col min="11539" max="11539" width="0" style="146" hidden="1" customWidth="1"/>
    <col min="11540" max="11540" width="11.85546875" style="146" bestFit="1" customWidth="1"/>
    <col min="11541" max="11544" width="0" style="146" hidden="1" customWidth="1"/>
    <col min="11545" max="11545" width="10.5703125" style="146" bestFit="1" customWidth="1"/>
    <col min="11546" max="11546" width="0" style="146" hidden="1" customWidth="1"/>
    <col min="11547" max="11547" width="2.7109375" style="146" customWidth="1"/>
    <col min="11548" max="11548" width="12.42578125" style="146" bestFit="1" customWidth="1"/>
    <col min="11549" max="11549" width="11.85546875" style="146" bestFit="1" customWidth="1"/>
    <col min="11550" max="11553" width="15.42578125" style="146" bestFit="1" customWidth="1"/>
    <col min="11554" max="11554" width="13.7109375" style="146" bestFit="1" customWidth="1"/>
    <col min="11555" max="11555" width="13.28515625" style="146" bestFit="1" customWidth="1"/>
    <col min="11556" max="11556" width="2.7109375" style="146" customWidth="1"/>
    <col min="11557" max="11557" width="10.7109375" style="146" customWidth="1"/>
    <col min="11558" max="11558" width="11.85546875" style="146" bestFit="1" customWidth="1"/>
    <col min="11559" max="11562" width="15.42578125" style="146" bestFit="1" customWidth="1"/>
    <col min="11563" max="11563" width="13.7109375" style="146" bestFit="1" customWidth="1"/>
    <col min="11564" max="11564" width="17.7109375" style="146" bestFit="1" customWidth="1"/>
    <col min="11565" max="11779" width="9.140625" style="146"/>
    <col min="11780" max="11780" width="20.42578125" style="146" bestFit="1" customWidth="1"/>
    <col min="11781" max="11784" width="0" style="146" hidden="1" customWidth="1"/>
    <col min="11785" max="11785" width="54.28515625" style="146" customWidth="1"/>
    <col min="11786" max="11786" width="0" style="146" hidden="1" customWidth="1"/>
    <col min="11787" max="11787" width="11.85546875" style="146" bestFit="1" customWidth="1"/>
    <col min="11788" max="11791" width="0" style="146" hidden="1" customWidth="1"/>
    <col min="11792" max="11792" width="10.5703125" style="146" bestFit="1" customWidth="1"/>
    <col min="11793" max="11793" width="0" style="146" hidden="1" customWidth="1"/>
    <col min="11794" max="11794" width="2.7109375" style="146" customWidth="1"/>
    <col min="11795" max="11795" width="0" style="146" hidden="1" customWidth="1"/>
    <col min="11796" max="11796" width="11.85546875" style="146" bestFit="1" customWidth="1"/>
    <col min="11797" max="11800" width="0" style="146" hidden="1" customWidth="1"/>
    <col min="11801" max="11801" width="10.5703125" style="146" bestFit="1" customWidth="1"/>
    <col min="11802" max="11802" width="0" style="146" hidden="1" customWidth="1"/>
    <col min="11803" max="11803" width="2.7109375" style="146" customWidth="1"/>
    <col min="11804" max="11804" width="12.42578125" style="146" bestFit="1" customWidth="1"/>
    <col min="11805" max="11805" width="11.85546875" style="146" bestFit="1" customWidth="1"/>
    <col min="11806" max="11809" width="15.42578125" style="146" bestFit="1" customWidth="1"/>
    <col min="11810" max="11810" width="13.7109375" style="146" bestFit="1" customWidth="1"/>
    <col min="11811" max="11811" width="13.28515625" style="146" bestFit="1" customWidth="1"/>
    <col min="11812" max="11812" width="2.7109375" style="146" customWidth="1"/>
    <col min="11813" max="11813" width="10.7109375" style="146" customWidth="1"/>
    <col min="11814" max="11814" width="11.85546875" style="146" bestFit="1" customWidth="1"/>
    <col min="11815" max="11818" width="15.42578125" style="146" bestFit="1" customWidth="1"/>
    <col min="11819" max="11819" width="13.7109375" style="146" bestFit="1" customWidth="1"/>
    <col min="11820" max="11820" width="17.7109375" style="146" bestFit="1" customWidth="1"/>
    <col min="11821" max="12035" width="9.140625" style="146"/>
    <col min="12036" max="12036" width="20.42578125" style="146" bestFit="1" customWidth="1"/>
    <col min="12037" max="12040" width="0" style="146" hidden="1" customWidth="1"/>
    <col min="12041" max="12041" width="54.28515625" style="146" customWidth="1"/>
    <col min="12042" max="12042" width="0" style="146" hidden="1" customWidth="1"/>
    <col min="12043" max="12043" width="11.85546875" style="146" bestFit="1" customWidth="1"/>
    <col min="12044" max="12047" width="0" style="146" hidden="1" customWidth="1"/>
    <col min="12048" max="12048" width="10.5703125" style="146" bestFit="1" customWidth="1"/>
    <col min="12049" max="12049" width="0" style="146" hidden="1" customWidth="1"/>
    <col min="12050" max="12050" width="2.7109375" style="146" customWidth="1"/>
    <col min="12051" max="12051" width="0" style="146" hidden="1" customWidth="1"/>
    <col min="12052" max="12052" width="11.85546875" style="146" bestFit="1" customWidth="1"/>
    <col min="12053" max="12056" width="0" style="146" hidden="1" customWidth="1"/>
    <col min="12057" max="12057" width="10.5703125" style="146" bestFit="1" customWidth="1"/>
    <col min="12058" max="12058" width="0" style="146" hidden="1" customWidth="1"/>
    <col min="12059" max="12059" width="2.7109375" style="146" customWidth="1"/>
    <col min="12060" max="12060" width="12.42578125" style="146" bestFit="1" customWidth="1"/>
    <col min="12061" max="12061" width="11.85546875" style="146" bestFit="1" customWidth="1"/>
    <col min="12062" max="12065" width="15.42578125" style="146" bestFit="1" customWidth="1"/>
    <col min="12066" max="12066" width="13.7109375" style="146" bestFit="1" customWidth="1"/>
    <col min="12067" max="12067" width="13.28515625" style="146" bestFit="1" customWidth="1"/>
    <col min="12068" max="12068" width="2.7109375" style="146" customWidth="1"/>
    <col min="12069" max="12069" width="10.7109375" style="146" customWidth="1"/>
    <col min="12070" max="12070" width="11.85546875" style="146" bestFit="1" customWidth="1"/>
    <col min="12071" max="12074" width="15.42578125" style="146" bestFit="1" customWidth="1"/>
    <col min="12075" max="12075" width="13.7109375" style="146" bestFit="1" customWidth="1"/>
    <col min="12076" max="12076" width="17.7109375" style="146" bestFit="1" customWidth="1"/>
    <col min="12077" max="12291" width="9.140625" style="146"/>
    <col min="12292" max="12292" width="20.42578125" style="146" bestFit="1" customWidth="1"/>
    <col min="12293" max="12296" width="0" style="146" hidden="1" customWidth="1"/>
    <col min="12297" max="12297" width="54.28515625" style="146" customWidth="1"/>
    <col min="12298" max="12298" width="0" style="146" hidden="1" customWidth="1"/>
    <col min="12299" max="12299" width="11.85546875" style="146" bestFit="1" customWidth="1"/>
    <col min="12300" max="12303" width="0" style="146" hidden="1" customWidth="1"/>
    <col min="12304" max="12304" width="10.5703125" style="146" bestFit="1" customWidth="1"/>
    <col min="12305" max="12305" width="0" style="146" hidden="1" customWidth="1"/>
    <col min="12306" max="12306" width="2.7109375" style="146" customWidth="1"/>
    <col min="12307" max="12307" width="0" style="146" hidden="1" customWidth="1"/>
    <col min="12308" max="12308" width="11.85546875" style="146" bestFit="1" customWidth="1"/>
    <col min="12309" max="12312" width="0" style="146" hidden="1" customWidth="1"/>
    <col min="12313" max="12313" width="10.5703125" style="146" bestFit="1" customWidth="1"/>
    <col min="12314" max="12314" width="0" style="146" hidden="1" customWidth="1"/>
    <col min="12315" max="12315" width="2.7109375" style="146" customWidth="1"/>
    <col min="12316" max="12316" width="12.42578125" style="146" bestFit="1" customWidth="1"/>
    <col min="12317" max="12317" width="11.85546875" style="146" bestFit="1" customWidth="1"/>
    <col min="12318" max="12321" width="15.42578125" style="146" bestFit="1" customWidth="1"/>
    <col min="12322" max="12322" width="13.7109375" style="146" bestFit="1" customWidth="1"/>
    <col min="12323" max="12323" width="13.28515625" style="146" bestFit="1" customWidth="1"/>
    <col min="12324" max="12324" width="2.7109375" style="146" customWidth="1"/>
    <col min="12325" max="12325" width="10.7109375" style="146" customWidth="1"/>
    <col min="12326" max="12326" width="11.85546875" style="146" bestFit="1" customWidth="1"/>
    <col min="12327" max="12330" width="15.42578125" style="146" bestFit="1" customWidth="1"/>
    <col min="12331" max="12331" width="13.7109375" style="146" bestFit="1" customWidth="1"/>
    <col min="12332" max="12332" width="17.7109375" style="146" bestFit="1" customWidth="1"/>
    <col min="12333" max="12547" width="9.140625" style="146"/>
    <col min="12548" max="12548" width="20.42578125" style="146" bestFit="1" customWidth="1"/>
    <col min="12549" max="12552" width="0" style="146" hidden="1" customWidth="1"/>
    <col min="12553" max="12553" width="54.28515625" style="146" customWidth="1"/>
    <col min="12554" max="12554" width="0" style="146" hidden="1" customWidth="1"/>
    <col min="12555" max="12555" width="11.85546875" style="146" bestFit="1" customWidth="1"/>
    <col min="12556" max="12559" width="0" style="146" hidden="1" customWidth="1"/>
    <col min="12560" max="12560" width="10.5703125" style="146" bestFit="1" customWidth="1"/>
    <col min="12561" max="12561" width="0" style="146" hidden="1" customWidth="1"/>
    <col min="12562" max="12562" width="2.7109375" style="146" customWidth="1"/>
    <col min="12563" max="12563" width="0" style="146" hidden="1" customWidth="1"/>
    <col min="12564" max="12564" width="11.85546875" style="146" bestFit="1" customWidth="1"/>
    <col min="12565" max="12568" width="0" style="146" hidden="1" customWidth="1"/>
    <col min="12569" max="12569" width="10.5703125" style="146" bestFit="1" customWidth="1"/>
    <col min="12570" max="12570" width="0" style="146" hidden="1" customWidth="1"/>
    <col min="12571" max="12571" width="2.7109375" style="146" customWidth="1"/>
    <col min="12572" max="12572" width="12.42578125" style="146" bestFit="1" customWidth="1"/>
    <col min="12573" max="12573" width="11.85546875" style="146" bestFit="1" customWidth="1"/>
    <col min="12574" max="12577" width="15.42578125" style="146" bestFit="1" customWidth="1"/>
    <col min="12578" max="12578" width="13.7109375" style="146" bestFit="1" customWidth="1"/>
    <col min="12579" max="12579" width="13.28515625" style="146" bestFit="1" customWidth="1"/>
    <col min="12580" max="12580" width="2.7109375" style="146" customWidth="1"/>
    <col min="12581" max="12581" width="10.7109375" style="146" customWidth="1"/>
    <col min="12582" max="12582" width="11.85546875" style="146" bestFit="1" customWidth="1"/>
    <col min="12583" max="12586" width="15.42578125" style="146" bestFit="1" customWidth="1"/>
    <col min="12587" max="12587" width="13.7109375" style="146" bestFit="1" customWidth="1"/>
    <col min="12588" max="12588" width="17.7109375" style="146" bestFit="1" customWidth="1"/>
    <col min="12589" max="12803" width="9.140625" style="146"/>
    <col min="12804" max="12804" width="20.42578125" style="146" bestFit="1" customWidth="1"/>
    <col min="12805" max="12808" width="0" style="146" hidden="1" customWidth="1"/>
    <col min="12809" max="12809" width="54.28515625" style="146" customWidth="1"/>
    <col min="12810" max="12810" width="0" style="146" hidden="1" customWidth="1"/>
    <col min="12811" max="12811" width="11.85546875" style="146" bestFit="1" customWidth="1"/>
    <col min="12812" max="12815" width="0" style="146" hidden="1" customWidth="1"/>
    <col min="12816" max="12816" width="10.5703125" style="146" bestFit="1" customWidth="1"/>
    <col min="12817" max="12817" width="0" style="146" hidden="1" customWidth="1"/>
    <col min="12818" max="12818" width="2.7109375" style="146" customWidth="1"/>
    <col min="12819" max="12819" width="0" style="146" hidden="1" customWidth="1"/>
    <col min="12820" max="12820" width="11.85546875" style="146" bestFit="1" customWidth="1"/>
    <col min="12821" max="12824" width="0" style="146" hidden="1" customWidth="1"/>
    <col min="12825" max="12825" width="10.5703125" style="146" bestFit="1" customWidth="1"/>
    <col min="12826" max="12826" width="0" style="146" hidden="1" customWidth="1"/>
    <col min="12827" max="12827" width="2.7109375" style="146" customWidth="1"/>
    <col min="12828" max="12828" width="12.42578125" style="146" bestFit="1" customWidth="1"/>
    <col min="12829" max="12829" width="11.85546875" style="146" bestFit="1" customWidth="1"/>
    <col min="12830" max="12833" width="15.42578125" style="146" bestFit="1" customWidth="1"/>
    <col min="12834" max="12834" width="13.7109375" style="146" bestFit="1" customWidth="1"/>
    <col min="12835" max="12835" width="13.28515625" style="146" bestFit="1" customWidth="1"/>
    <col min="12836" max="12836" width="2.7109375" style="146" customWidth="1"/>
    <col min="12837" max="12837" width="10.7109375" style="146" customWidth="1"/>
    <col min="12838" max="12838" width="11.85546875" style="146" bestFit="1" customWidth="1"/>
    <col min="12839" max="12842" width="15.42578125" style="146" bestFit="1" customWidth="1"/>
    <col min="12843" max="12843" width="13.7109375" style="146" bestFit="1" customWidth="1"/>
    <col min="12844" max="12844" width="17.7109375" style="146" bestFit="1" customWidth="1"/>
    <col min="12845" max="13059" width="9.140625" style="146"/>
    <col min="13060" max="13060" width="20.42578125" style="146" bestFit="1" customWidth="1"/>
    <col min="13061" max="13064" width="0" style="146" hidden="1" customWidth="1"/>
    <col min="13065" max="13065" width="54.28515625" style="146" customWidth="1"/>
    <col min="13066" max="13066" width="0" style="146" hidden="1" customWidth="1"/>
    <col min="13067" max="13067" width="11.85546875" style="146" bestFit="1" customWidth="1"/>
    <col min="13068" max="13071" width="0" style="146" hidden="1" customWidth="1"/>
    <col min="13072" max="13072" width="10.5703125" style="146" bestFit="1" customWidth="1"/>
    <col min="13073" max="13073" width="0" style="146" hidden="1" customWidth="1"/>
    <col min="13074" max="13074" width="2.7109375" style="146" customWidth="1"/>
    <col min="13075" max="13075" width="0" style="146" hidden="1" customWidth="1"/>
    <col min="13076" max="13076" width="11.85546875" style="146" bestFit="1" customWidth="1"/>
    <col min="13077" max="13080" width="0" style="146" hidden="1" customWidth="1"/>
    <col min="13081" max="13081" width="10.5703125" style="146" bestFit="1" customWidth="1"/>
    <col min="13082" max="13082" width="0" style="146" hidden="1" customWidth="1"/>
    <col min="13083" max="13083" width="2.7109375" style="146" customWidth="1"/>
    <col min="13084" max="13084" width="12.42578125" style="146" bestFit="1" customWidth="1"/>
    <col min="13085" max="13085" width="11.85546875" style="146" bestFit="1" customWidth="1"/>
    <col min="13086" max="13089" width="15.42578125" style="146" bestFit="1" customWidth="1"/>
    <col min="13090" max="13090" width="13.7109375" style="146" bestFit="1" customWidth="1"/>
    <col min="13091" max="13091" width="13.28515625" style="146" bestFit="1" customWidth="1"/>
    <col min="13092" max="13092" width="2.7109375" style="146" customWidth="1"/>
    <col min="13093" max="13093" width="10.7109375" style="146" customWidth="1"/>
    <col min="13094" max="13094" width="11.85546875" style="146" bestFit="1" customWidth="1"/>
    <col min="13095" max="13098" width="15.42578125" style="146" bestFit="1" customWidth="1"/>
    <col min="13099" max="13099" width="13.7109375" style="146" bestFit="1" customWidth="1"/>
    <col min="13100" max="13100" width="17.7109375" style="146" bestFit="1" customWidth="1"/>
    <col min="13101" max="13315" width="9.140625" style="146"/>
    <col min="13316" max="13316" width="20.42578125" style="146" bestFit="1" customWidth="1"/>
    <col min="13317" max="13320" width="0" style="146" hidden="1" customWidth="1"/>
    <col min="13321" max="13321" width="54.28515625" style="146" customWidth="1"/>
    <col min="13322" max="13322" width="0" style="146" hidden="1" customWidth="1"/>
    <col min="13323" max="13323" width="11.85546875" style="146" bestFit="1" customWidth="1"/>
    <col min="13324" max="13327" width="0" style="146" hidden="1" customWidth="1"/>
    <col min="13328" max="13328" width="10.5703125" style="146" bestFit="1" customWidth="1"/>
    <col min="13329" max="13329" width="0" style="146" hidden="1" customWidth="1"/>
    <col min="13330" max="13330" width="2.7109375" style="146" customWidth="1"/>
    <col min="13331" max="13331" width="0" style="146" hidden="1" customWidth="1"/>
    <col min="13332" max="13332" width="11.85546875" style="146" bestFit="1" customWidth="1"/>
    <col min="13333" max="13336" width="0" style="146" hidden="1" customWidth="1"/>
    <col min="13337" max="13337" width="10.5703125" style="146" bestFit="1" customWidth="1"/>
    <col min="13338" max="13338" width="0" style="146" hidden="1" customWidth="1"/>
    <col min="13339" max="13339" width="2.7109375" style="146" customWidth="1"/>
    <col min="13340" max="13340" width="12.42578125" style="146" bestFit="1" customWidth="1"/>
    <col min="13341" max="13341" width="11.85546875" style="146" bestFit="1" customWidth="1"/>
    <col min="13342" max="13345" width="15.42578125" style="146" bestFit="1" customWidth="1"/>
    <col min="13346" max="13346" width="13.7109375" style="146" bestFit="1" customWidth="1"/>
    <col min="13347" max="13347" width="13.28515625" style="146" bestFit="1" customWidth="1"/>
    <col min="13348" max="13348" width="2.7109375" style="146" customWidth="1"/>
    <col min="13349" max="13349" width="10.7109375" style="146" customWidth="1"/>
    <col min="13350" max="13350" width="11.85546875" style="146" bestFit="1" customWidth="1"/>
    <col min="13351" max="13354" width="15.42578125" style="146" bestFit="1" customWidth="1"/>
    <col min="13355" max="13355" width="13.7109375" style="146" bestFit="1" customWidth="1"/>
    <col min="13356" max="13356" width="17.7109375" style="146" bestFit="1" customWidth="1"/>
    <col min="13357" max="13571" width="9.140625" style="146"/>
    <col min="13572" max="13572" width="20.42578125" style="146" bestFit="1" customWidth="1"/>
    <col min="13573" max="13576" width="0" style="146" hidden="1" customWidth="1"/>
    <col min="13577" max="13577" width="54.28515625" style="146" customWidth="1"/>
    <col min="13578" max="13578" width="0" style="146" hidden="1" customWidth="1"/>
    <col min="13579" max="13579" width="11.85546875" style="146" bestFit="1" customWidth="1"/>
    <col min="13580" max="13583" width="0" style="146" hidden="1" customWidth="1"/>
    <col min="13584" max="13584" width="10.5703125" style="146" bestFit="1" customWidth="1"/>
    <col min="13585" max="13585" width="0" style="146" hidden="1" customWidth="1"/>
    <col min="13586" max="13586" width="2.7109375" style="146" customWidth="1"/>
    <col min="13587" max="13587" width="0" style="146" hidden="1" customWidth="1"/>
    <col min="13588" max="13588" width="11.85546875" style="146" bestFit="1" customWidth="1"/>
    <col min="13589" max="13592" width="0" style="146" hidden="1" customWidth="1"/>
    <col min="13593" max="13593" width="10.5703125" style="146" bestFit="1" customWidth="1"/>
    <col min="13594" max="13594" width="0" style="146" hidden="1" customWidth="1"/>
    <col min="13595" max="13595" width="2.7109375" style="146" customWidth="1"/>
    <col min="13596" max="13596" width="12.42578125" style="146" bestFit="1" customWidth="1"/>
    <col min="13597" max="13597" width="11.85546875" style="146" bestFit="1" customWidth="1"/>
    <col min="13598" max="13601" width="15.42578125" style="146" bestFit="1" customWidth="1"/>
    <col min="13602" max="13602" width="13.7109375" style="146" bestFit="1" customWidth="1"/>
    <col min="13603" max="13603" width="13.28515625" style="146" bestFit="1" customWidth="1"/>
    <col min="13604" max="13604" width="2.7109375" style="146" customWidth="1"/>
    <col min="13605" max="13605" width="10.7109375" style="146" customWidth="1"/>
    <col min="13606" max="13606" width="11.85546875" style="146" bestFit="1" customWidth="1"/>
    <col min="13607" max="13610" width="15.42578125" style="146" bestFit="1" customWidth="1"/>
    <col min="13611" max="13611" width="13.7109375" style="146" bestFit="1" customWidth="1"/>
    <col min="13612" max="13612" width="17.7109375" style="146" bestFit="1" customWidth="1"/>
    <col min="13613" max="13827" width="9.140625" style="146"/>
    <col min="13828" max="13828" width="20.42578125" style="146" bestFit="1" customWidth="1"/>
    <col min="13829" max="13832" width="0" style="146" hidden="1" customWidth="1"/>
    <col min="13833" max="13833" width="54.28515625" style="146" customWidth="1"/>
    <col min="13834" max="13834" width="0" style="146" hidden="1" customWidth="1"/>
    <col min="13835" max="13835" width="11.85546875" style="146" bestFit="1" customWidth="1"/>
    <col min="13836" max="13839" width="0" style="146" hidden="1" customWidth="1"/>
    <col min="13840" max="13840" width="10.5703125" style="146" bestFit="1" customWidth="1"/>
    <col min="13841" max="13841" width="0" style="146" hidden="1" customWidth="1"/>
    <col min="13842" max="13842" width="2.7109375" style="146" customWidth="1"/>
    <col min="13843" max="13843" width="0" style="146" hidden="1" customWidth="1"/>
    <col min="13844" max="13844" width="11.85546875" style="146" bestFit="1" customWidth="1"/>
    <col min="13845" max="13848" width="0" style="146" hidden="1" customWidth="1"/>
    <col min="13849" max="13849" width="10.5703125" style="146" bestFit="1" customWidth="1"/>
    <col min="13850" max="13850" width="0" style="146" hidden="1" customWidth="1"/>
    <col min="13851" max="13851" width="2.7109375" style="146" customWidth="1"/>
    <col min="13852" max="13852" width="12.42578125" style="146" bestFit="1" customWidth="1"/>
    <col min="13853" max="13853" width="11.85546875" style="146" bestFit="1" customWidth="1"/>
    <col min="13854" max="13857" width="15.42578125" style="146" bestFit="1" customWidth="1"/>
    <col min="13858" max="13858" width="13.7109375" style="146" bestFit="1" customWidth="1"/>
    <col min="13859" max="13859" width="13.28515625" style="146" bestFit="1" customWidth="1"/>
    <col min="13860" max="13860" width="2.7109375" style="146" customWidth="1"/>
    <col min="13861" max="13861" width="10.7109375" style="146" customWidth="1"/>
    <col min="13862" max="13862" width="11.85546875" style="146" bestFit="1" customWidth="1"/>
    <col min="13863" max="13866" width="15.42578125" style="146" bestFit="1" customWidth="1"/>
    <col min="13867" max="13867" width="13.7109375" style="146" bestFit="1" customWidth="1"/>
    <col min="13868" max="13868" width="17.7109375" style="146" bestFit="1" customWidth="1"/>
    <col min="13869" max="14083" width="9.140625" style="146"/>
    <col min="14084" max="14084" width="20.42578125" style="146" bestFit="1" customWidth="1"/>
    <col min="14085" max="14088" width="0" style="146" hidden="1" customWidth="1"/>
    <col min="14089" max="14089" width="54.28515625" style="146" customWidth="1"/>
    <col min="14090" max="14090" width="0" style="146" hidden="1" customWidth="1"/>
    <col min="14091" max="14091" width="11.85546875" style="146" bestFit="1" customWidth="1"/>
    <col min="14092" max="14095" width="0" style="146" hidden="1" customWidth="1"/>
    <col min="14096" max="14096" width="10.5703125" style="146" bestFit="1" customWidth="1"/>
    <col min="14097" max="14097" width="0" style="146" hidden="1" customWidth="1"/>
    <col min="14098" max="14098" width="2.7109375" style="146" customWidth="1"/>
    <col min="14099" max="14099" width="0" style="146" hidden="1" customWidth="1"/>
    <col min="14100" max="14100" width="11.85546875" style="146" bestFit="1" customWidth="1"/>
    <col min="14101" max="14104" width="0" style="146" hidden="1" customWidth="1"/>
    <col min="14105" max="14105" width="10.5703125" style="146" bestFit="1" customWidth="1"/>
    <col min="14106" max="14106" width="0" style="146" hidden="1" customWidth="1"/>
    <col min="14107" max="14107" width="2.7109375" style="146" customWidth="1"/>
    <col min="14108" max="14108" width="12.42578125" style="146" bestFit="1" customWidth="1"/>
    <col min="14109" max="14109" width="11.85546875" style="146" bestFit="1" customWidth="1"/>
    <col min="14110" max="14113" width="15.42578125" style="146" bestFit="1" customWidth="1"/>
    <col min="14114" max="14114" width="13.7109375" style="146" bestFit="1" customWidth="1"/>
    <col min="14115" max="14115" width="13.28515625" style="146" bestFit="1" customWidth="1"/>
    <col min="14116" max="14116" width="2.7109375" style="146" customWidth="1"/>
    <col min="14117" max="14117" width="10.7109375" style="146" customWidth="1"/>
    <col min="14118" max="14118" width="11.85546875" style="146" bestFit="1" customWidth="1"/>
    <col min="14119" max="14122" width="15.42578125" style="146" bestFit="1" customWidth="1"/>
    <col min="14123" max="14123" width="13.7109375" style="146" bestFit="1" customWidth="1"/>
    <col min="14124" max="14124" width="17.7109375" style="146" bestFit="1" customWidth="1"/>
    <col min="14125" max="14339" width="9.140625" style="146"/>
    <col min="14340" max="14340" width="20.42578125" style="146" bestFit="1" customWidth="1"/>
    <col min="14341" max="14344" width="0" style="146" hidden="1" customWidth="1"/>
    <col min="14345" max="14345" width="54.28515625" style="146" customWidth="1"/>
    <col min="14346" max="14346" width="0" style="146" hidden="1" customWidth="1"/>
    <col min="14347" max="14347" width="11.85546875" style="146" bestFit="1" customWidth="1"/>
    <col min="14348" max="14351" width="0" style="146" hidden="1" customWidth="1"/>
    <col min="14352" max="14352" width="10.5703125" style="146" bestFit="1" customWidth="1"/>
    <col min="14353" max="14353" width="0" style="146" hidden="1" customWidth="1"/>
    <col min="14354" max="14354" width="2.7109375" style="146" customWidth="1"/>
    <col min="14355" max="14355" width="0" style="146" hidden="1" customWidth="1"/>
    <col min="14356" max="14356" width="11.85546875" style="146" bestFit="1" customWidth="1"/>
    <col min="14357" max="14360" width="0" style="146" hidden="1" customWidth="1"/>
    <col min="14361" max="14361" width="10.5703125" style="146" bestFit="1" customWidth="1"/>
    <col min="14362" max="14362" width="0" style="146" hidden="1" customWidth="1"/>
    <col min="14363" max="14363" width="2.7109375" style="146" customWidth="1"/>
    <col min="14364" max="14364" width="12.42578125" style="146" bestFit="1" customWidth="1"/>
    <col min="14365" max="14365" width="11.85546875" style="146" bestFit="1" customWidth="1"/>
    <col min="14366" max="14369" width="15.42578125" style="146" bestFit="1" customWidth="1"/>
    <col min="14370" max="14370" width="13.7109375" style="146" bestFit="1" customWidth="1"/>
    <col min="14371" max="14371" width="13.28515625" style="146" bestFit="1" customWidth="1"/>
    <col min="14372" max="14372" width="2.7109375" style="146" customWidth="1"/>
    <col min="14373" max="14373" width="10.7109375" style="146" customWidth="1"/>
    <col min="14374" max="14374" width="11.85546875" style="146" bestFit="1" customWidth="1"/>
    <col min="14375" max="14378" width="15.42578125" style="146" bestFit="1" customWidth="1"/>
    <col min="14379" max="14379" width="13.7109375" style="146" bestFit="1" customWidth="1"/>
    <col min="14380" max="14380" width="17.7109375" style="146" bestFit="1" customWidth="1"/>
    <col min="14381" max="14595" width="9.140625" style="146"/>
    <col min="14596" max="14596" width="20.42578125" style="146" bestFit="1" customWidth="1"/>
    <col min="14597" max="14600" width="0" style="146" hidden="1" customWidth="1"/>
    <col min="14601" max="14601" width="54.28515625" style="146" customWidth="1"/>
    <col min="14602" max="14602" width="0" style="146" hidden="1" customWidth="1"/>
    <col min="14603" max="14603" width="11.85546875" style="146" bestFit="1" customWidth="1"/>
    <col min="14604" max="14607" width="0" style="146" hidden="1" customWidth="1"/>
    <col min="14608" max="14608" width="10.5703125" style="146" bestFit="1" customWidth="1"/>
    <col min="14609" max="14609" width="0" style="146" hidden="1" customWidth="1"/>
    <col min="14610" max="14610" width="2.7109375" style="146" customWidth="1"/>
    <col min="14611" max="14611" width="0" style="146" hidden="1" customWidth="1"/>
    <col min="14612" max="14612" width="11.85546875" style="146" bestFit="1" customWidth="1"/>
    <col min="14613" max="14616" width="0" style="146" hidden="1" customWidth="1"/>
    <col min="14617" max="14617" width="10.5703125" style="146" bestFit="1" customWidth="1"/>
    <col min="14618" max="14618" width="0" style="146" hidden="1" customWidth="1"/>
    <col min="14619" max="14619" width="2.7109375" style="146" customWidth="1"/>
    <col min="14620" max="14620" width="12.42578125" style="146" bestFit="1" customWidth="1"/>
    <col min="14621" max="14621" width="11.85546875" style="146" bestFit="1" customWidth="1"/>
    <col min="14622" max="14625" width="15.42578125" style="146" bestFit="1" customWidth="1"/>
    <col min="14626" max="14626" width="13.7109375" style="146" bestFit="1" customWidth="1"/>
    <col min="14627" max="14627" width="13.28515625" style="146" bestFit="1" customWidth="1"/>
    <col min="14628" max="14628" width="2.7109375" style="146" customWidth="1"/>
    <col min="14629" max="14629" width="10.7109375" style="146" customWidth="1"/>
    <col min="14630" max="14630" width="11.85546875" style="146" bestFit="1" customWidth="1"/>
    <col min="14631" max="14634" width="15.42578125" style="146" bestFit="1" customWidth="1"/>
    <col min="14635" max="14635" width="13.7109375" style="146" bestFit="1" customWidth="1"/>
    <col min="14636" max="14636" width="17.7109375" style="146" bestFit="1" customWidth="1"/>
    <col min="14637" max="14851" width="9.140625" style="146"/>
    <col min="14852" max="14852" width="20.42578125" style="146" bestFit="1" customWidth="1"/>
    <col min="14853" max="14856" width="0" style="146" hidden="1" customWidth="1"/>
    <col min="14857" max="14857" width="54.28515625" style="146" customWidth="1"/>
    <col min="14858" max="14858" width="0" style="146" hidden="1" customWidth="1"/>
    <col min="14859" max="14859" width="11.85546875" style="146" bestFit="1" customWidth="1"/>
    <col min="14860" max="14863" width="0" style="146" hidden="1" customWidth="1"/>
    <col min="14864" max="14864" width="10.5703125" style="146" bestFit="1" customWidth="1"/>
    <col min="14865" max="14865" width="0" style="146" hidden="1" customWidth="1"/>
    <col min="14866" max="14866" width="2.7109375" style="146" customWidth="1"/>
    <col min="14867" max="14867" width="0" style="146" hidden="1" customWidth="1"/>
    <col min="14868" max="14868" width="11.85546875" style="146" bestFit="1" customWidth="1"/>
    <col min="14869" max="14872" width="0" style="146" hidden="1" customWidth="1"/>
    <col min="14873" max="14873" width="10.5703125" style="146" bestFit="1" customWidth="1"/>
    <col min="14874" max="14874" width="0" style="146" hidden="1" customWidth="1"/>
    <col min="14875" max="14875" width="2.7109375" style="146" customWidth="1"/>
    <col min="14876" max="14876" width="12.42578125" style="146" bestFit="1" customWidth="1"/>
    <col min="14877" max="14877" width="11.85546875" style="146" bestFit="1" customWidth="1"/>
    <col min="14878" max="14881" width="15.42578125" style="146" bestFit="1" customWidth="1"/>
    <col min="14882" max="14882" width="13.7109375" style="146" bestFit="1" customWidth="1"/>
    <col min="14883" max="14883" width="13.28515625" style="146" bestFit="1" customWidth="1"/>
    <col min="14884" max="14884" width="2.7109375" style="146" customWidth="1"/>
    <col min="14885" max="14885" width="10.7109375" style="146" customWidth="1"/>
    <col min="14886" max="14886" width="11.85546875" style="146" bestFit="1" customWidth="1"/>
    <col min="14887" max="14890" width="15.42578125" style="146" bestFit="1" customWidth="1"/>
    <col min="14891" max="14891" width="13.7109375" style="146" bestFit="1" customWidth="1"/>
    <col min="14892" max="14892" width="17.7109375" style="146" bestFit="1" customWidth="1"/>
    <col min="14893" max="15107" width="9.140625" style="146"/>
    <col min="15108" max="15108" width="20.42578125" style="146" bestFit="1" customWidth="1"/>
    <col min="15109" max="15112" width="0" style="146" hidden="1" customWidth="1"/>
    <col min="15113" max="15113" width="54.28515625" style="146" customWidth="1"/>
    <col min="15114" max="15114" width="0" style="146" hidden="1" customWidth="1"/>
    <col min="15115" max="15115" width="11.85546875" style="146" bestFit="1" customWidth="1"/>
    <col min="15116" max="15119" width="0" style="146" hidden="1" customWidth="1"/>
    <col min="15120" max="15120" width="10.5703125" style="146" bestFit="1" customWidth="1"/>
    <col min="15121" max="15121" width="0" style="146" hidden="1" customWidth="1"/>
    <col min="15122" max="15122" width="2.7109375" style="146" customWidth="1"/>
    <col min="15123" max="15123" width="0" style="146" hidden="1" customWidth="1"/>
    <col min="15124" max="15124" width="11.85546875" style="146" bestFit="1" customWidth="1"/>
    <col min="15125" max="15128" width="0" style="146" hidden="1" customWidth="1"/>
    <col min="15129" max="15129" width="10.5703125" style="146" bestFit="1" customWidth="1"/>
    <col min="15130" max="15130" width="0" style="146" hidden="1" customWidth="1"/>
    <col min="15131" max="15131" width="2.7109375" style="146" customWidth="1"/>
    <col min="15132" max="15132" width="12.42578125" style="146" bestFit="1" customWidth="1"/>
    <col min="15133" max="15133" width="11.85546875" style="146" bestFit="1" customWidth="1"/>
    <col min="15134" max="15137" width="15.42578125" style="146" bestFit="1" customWidth="1"/>
    <col min="15138" max="15138" width="13.7109375" style="146" bestFit="1" customWidth="1"/>
    <col min="15139" max="15139" width="13.28515625" style="146" bestFit="1" customWidth="1"/>
    <col min="15140" max="15140" width="2.7109375" style="146" customWidth="1"/>
    <col min="15141" max="15141" width="10.7109375" style="146" customWidth="1"/>
    <col min="15142" max="15142" width="11.85546875" style="146" bestFit="1" customWidth="1"/>
    <col min="15143" max="15146" width="15.42578125" style="146" bestFit="1" customWidth="1"/>
    <col min="15147" max="15147" width="13.7109375" style="146" bestFit="1" customWidth="1"/>
    <col min="15148" max="15148" width="17.7109375" style="146" bestFit="1" customWidth="1"/>
    <col min="15149" max="15363" width="9.140625" style="146"/>
    <col min="15364" max="15364" width="20.42578125" style="146" bestFit="1" customWidth="1"/>
    <col min="15365" max="15368" width="0" style="146" hidden="1" customWidth="1"/>
    <col min="15369" max="15369" width="54.28515625" style="146" customWidth="1"/>
    <col min="15370" max="15370" width="0" style="146" hidden="1" customWidth="1"/>
    <col min="15371" max="15371" width="11.85546875" style="146" bestFit="1" customWidth="1"/>
    <col min="15372" max="15375" width="0" style="146" hidden="1" customWidth="1"/>
    <col min="15376" max="15376" width="10.5703125" style="146" bestFit="1" customWidth="1"/>
    <col min="15377" max="15377" width="0" style="146" hidden="1" customWidth="1"/>
    <col min="15378" max="15378" width="2.7109375" style="146" customWidth="1"/>
    <col min="15379" max="15379" width="0" style="146" hidden="1" customWidth="1"/>
    <col min="15380" max="15380" width="11.85546875" style="146" bestFit="1" customWidth="1"/>
    <col min="15381" max="15384" width="0" style="146" hidden="1" customWidth="1"/>
    <col min="15385" max="15385" width="10.5703125" style="146" bestFit="1" customWidth="1"/>
    <col min="15386" max="15386" width="0" style="146" hidden="1" customWidth="1"/>
    <col min="15387" max="15387" width="2.7109375" style="146" customWidth="1"/>
    <col min="15388" max="15388" width="12.42578125" style="146" bestFit="1" customWidth="1"/>
    <col min="15389" max="15389" width="11.85546875" style="146" bestFit="1" customWidth="1"/>
    <col min="15390" max="15393" width="15.42578125" style="146" bestFit="1" customWidth="1"/>
    <col min="15394" max="15394" width="13.7109375" style="146" bestFit="1" customWidth="1"/>
    <col min="15395" max="15395" width="13.28515625" style="146" bestFit="1" customWidth="1"/>
    <col min="15396" max="15396" width="2.7109375" style="146" customWidth="1"/>
    <col min="15397" max="15397" width="10.7109375" style="146" customWidth="1"/>
    <col min="15398" max="15398" width="11.85546875" style="146" bestFit="1" customWidth="1"/>
    <col min="15399" max="15402" width="15.42578125" style="146" bestFit="1" customWidth="1"/>
    <col min="15403" max="15403" width="13.7109375" style="146" bestFit="1" customWidth="1"/>
    <col min="15404" max="15404" width="17.7109375" style="146" bestFit="1" customWidth="1"/>
    <col min="15405" max="15619" width="9.140625" style="146"/>
    <col min="15620" max="15620" width="20.42578125" style="146" bestFit="1" customWidth="1"/>
    <col min="15621" max="15624" width="0" style="146" hidden="1" customWidth="1"/>
    <col min="15625" max="15625" width="54.28515625" style="146" customWidth="1"/>
    <col min="15626" max="15626" width="0" style="146" hidden="1" customWidth="1"/>
    <col min="15627" max="15627" width="11.85546875" style="146" bestFit="1" customWidth="1"/>
    <col min="15628" max="15631" width="0" style="146" hidden="1" customWidth="1"/>
    <col min="15632" max="15632" width="10.5703125" style="146" bestFit="1" customWidth="1"/>
    <col min="15633" max="15633" width="0" style="146" hidden="1" customWidth="1"/>
    <col min="15634" max="15634" width="2.7109375" style="146" customWidth="1"/>
    <col min="15635" max="15635" width="0" style="146" hidden="1" customWidth="1"/>
    <col min="15636" max="15636" width="11.85546875" style="146" bestFit="1" customWidth="1"/>
    <col min="15637" max="15640" width="0" style="146" hidden="1" customWidth="1"/>
    <col min="15641" max="15641" width="10.5703125" style="146" bestFit="1" customWidth="1"/>
    <col min="15642" max="15642" width="0" style="146" hidden="1" customWidth="1"/>
    <col min="15643" max="15643" width="2.7109375" style="146" customWidth="1"/>
    <col min="15644" max="15644" width="12.42578125" style="146" bestFit="1" customWidth="1"/>
    <col min="15645" max="15645" width="11.85546875" style="146" bestFit="1" customWidth="1"/>
    <col min="15646" max="15649" width="15.42578125" style="146" bestFit="1" customWidth="1"/>
    <col min="15650" max="15650" width="13.7109375" style="146" bestFit="1" customWidth="1"/>
    <col min="15651" max="15651" width="13.28515625" style="146" bestFit="1" customWidth="1"/>
    <col min="15652" max="15652" width="2.7109375" style="146" customWidth="1"/>
    <col min="15653" max="15653" width="10.7109375" style="146" customWidth="1"/>
    <col min="15654" max="15654" width="11.85546875" style="146" bestFit="1" customWidth="1"/>
    <col min="15655" max="15658" width="15.42578125" style="146" bestFit="1" customWidth="1"/>
    <col min="15659" max="15659" width="13.7109375" style="146" bestFit="1" customWidth="1"/>
    <col min="15660" max="15660" width="17.7109375" style="146" bestFit="1" customWidth="1"/>
    <col min="15661" max="15875" width="9.140625" style="146"/>
    <col min="15876" max="15876" width="20.42578125" style="146" bestFit="1" customWidth="1"/>
    <col min="15877" max="15880" width="0" style="146" hidden="1" customWidth="1"/>
    <col min="15881" max="15881" width="54.28515625" style="146" customWidth="1"/>
    <col min="15882" max="15882" width="0" style="146" hidden="1" customWidth="1"/>
    <col min="15883" max="15883" width="11.85546875" style="146" bestFit="1" customWidth="1"/>
    <col min="15884" max="15887" width="0" style="146" hidden="1" customWidth="1"/>
    <col min="15888" max="15888" width="10.5703125" style="146" bestFit="1" customWidth="1"/>
    <col min="15889" max="15889" width="0" style="146" hidden="1" customWidth="1"/>
    <col min="15890" max="15890" width="2.7109375" style="146" customWidth="1"/>
    <col min="15891" max="15891" width="0" style="146" hidden="1" customWidth="1"/>
    <col min="15892" max="15892" width="11.85546875" style="146" bestFit="1" customWidth="1"/>
    <col min="15893" max="15896" width="0" style="146" hidden="1" customWidth="1"/>
    <col min="15897" max="15897" width="10.5703125" style="146" bestFit="1" customWidth="1"/>
    <col min="15898" max="15898" width="0" style="146" hidden="1" customWidth="1"/>
    <col min="15899" max="15899" width="2.7109375" style="146" customWidth="1"/>
    <col min="15900" max="15900" width="12.42578125" style="146" bestFit="1" customWidth="1"/>
    <col min="15901" max="15901" width="11.85546875" style="146" bestFit="1" customWidth="1"/>
    <col min="15902" max="15905" width="15.42578125" style="146" bestFit="1" customWidth="1"/>
    <col min="15906" max="15906" width="13.7109375" style="146" bestFit="1" customWidth="1"/>
    <col min="15907" max="15907" width="13.28515625" style="146" bestFit="1" customWidth="1"/>
    <col min="15908" max="15908" width="2.7109375" style="146" customWidth="1"/>
    <col min="15909" max="15909" width="10.7109375" style="146" customWidth="1"/>
    <col min="15910" max="15910" width="11.85546875" style="146" bestFit="1" customWidth="1"/>
    <col min="15911" max="15914" width="15.42578125" style="146" bestFit="1" customWidth="1"/>
    <col min="15915" max="15915" width="13.7109375" style="146" bestFit="1" customWidth="1"/>
    <col min="15916" max="15916" width="17.7109375" style="146" bestFit="1" customWidth="1"/>
    <col min="15917" max="16131" width="9.140625" style="146"/>
    <col min="16132" max="16132" width="20.42578125" style="146" bestFit="1" customWidth="1"/>
    <col min="16133" max="16136" width="0" style="146" hidden="1" customWidth="1"/>
    <col min="16137" max="16137" width="54.28515625" style="146" customWidth="1"/>
    <col min="16138" max="16138" width="0" style="146" hidden="1" customWidth="1"/>
    <col min="16139" max="16139" width="11.85546875" style="146" bestFit="1" customWidth="1"/>
    <col min="16140" max="16143" width="0" style="146" hidden="1" customWidth="1"/>
    <col min="16144" max="16144" width="10.5703125" style="146" bestFit="1" customWidth="1"/>
    <col min="16145" max="16145" width="0" style="146" hidden="1" customWidth="1"/>
    <col min="16146" max="16146" width="2.7109375" style="146" customWidth="1"/>
    <col min="16147" max="16147" width="0" style="146" hidden="1" customWidth="1"/>
    <col min="16148" max="16148" width="11.85546875" style="146" bestFit="1" customWidth="1"/>
    <col min="16149" max="16152" width="0" style="146" hidden="1" customWidth="1"/>
    <col min="16153" max="16153" width="10.5703125" style="146" bestFit="1" customWidth="1"/>
    <col min="16154" max="16154" width="0" style="146" hidden="1" customWidth="1"/>
    <col min="16155" max="16155" width="2.7109375" style="146" customWidth="1"/>
    <col min="16156" max="16156" width="12.42578125" style="146" bestFit="1" customWidth="1"/>
    <col min="16157" max="16157" width="11.85546875" style="146" bestFit="1" customWidth="1"/>
    <col min="16158" max="16161" width="15.42578125" style="146" bestFit="1" customWidth="1"/>
    <col min="16162" max="16162" width="13.7109375" style="146" bestFit="1" customWidth="1"/>
    <col min="16163" max="16163" width="13.28515625" style="146" bestFit="1" customWidth="1"/>
    <col min="16164" max="16164" width="2.7109375" style="146" customWidth="1"/>
    <col min="16165" max="16165" width="10.7109375" style="146" customWidth="1"/>
    <col min="16166" max="16166" width="11.85546875" style="146" bestFit="1" customWidth="1"/>
    <col min="16167" max="16170" width="15.42578125" style="146" bestFit="1" customWidth="1"/>
    <col min="16171" max="16171" width="13.7109375" style="146" bestFit="1" customWidth="1"/>
    <col min="16172" max="16172" width="17.7109375" style="146" bestFit="1" customWidth="1"/>
    <col min="16173" max="16384" width="9.140625" style="146"/>
  </cols>
  <sheetData>
    <row r="1" spans="1:55" x14ac:dyDescent="0.25">
      <c r="H1" s="203" t="s">
        <v>2</v>
      </c>
      <c r="I1" s="203"/>
      <c r="J1" s="203"/>
      <c r="K1" s="203"/>
      <c r="L1" s="203"/>
      <c r="M1" s="203"/>
      <c r="N1" s="203"/>
      <c r="O1" s="203"/>
      <c r="Q1" s="204" t="s">
        <v>3</v>
      </c>
      <c r="R1" s="204"/>
      <c r="S1" s="204"/>
      <c r="T1" s="204"/>
      <c r="U1" s="204"/>
      <c r="V1" s="204"/>
      <c r="W1" s="204"/>
      <c r="X1" s="204"/>
      <c r="Z1" s="205" t="s">
        <v>4</v>
      </c>
      <c r="AA1" s="205"/>
      <c r="AB1" s="205"/>
      <c r="AC1" s="205"/>
      <c r="AD1" s="205"/>
      <c r="AE1" s="205"/>
      <c r="AF1" s="205"/>
      <c r="AG1" s="205"/>
      <c r="AI1" s="206" t="s">
        <v>5</v>
      </c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</row>
    <row r="2" spans="1:55" s="151" customFormat="1" ht="33.75" customHeight="1" x14ac:dyDescent="0.25">
      <c r="A2" s="148" t="s">
        <v>70</v>
      </c>
      <c r="B2" s="148" t="s">
        <v>71</v>
      </c>
      <c r="C2" s="148" t="s">
        <v>72</v>
      </c>
      <c r="D2" s="148" t="s">
        <v>73</v>
      </c>
      <c r="E2" s="148" t="s">
        <v>74</v>
      </c>
      <c r="F2" s="149" t="s">
        <v>75</v>
      </c>
      <c r="G2" s="149" t="s">
        <v>76</v>
      </c>
      <c r="H2" s="150" t="s">
        <v>7</v>
      </c>
      <c r="I2" s="150" t="s">
        <v>8</v>
      </c>
      <c r="J2" s="150" t="s">
        <v>77</v>
      </c>
      <c r="K2" s="150" t="s">
        <v>78</v>
      </c>
      <c r="L2" s="150" t="s">
        <v>79</v>
      </c>
      <c r="M2" s="150" t="s">
        <v>80</v>
      </c>
      <c r="N2" s="150" t="s">
        <v>13</v>
      </c>
      <c r="O2" s="150" t="s">
        <v>81</v>
      </c>
      <c r="Q2" s="152" t="s">
        <v>7</v>
      </c>
      <c r="R2" s="152" t="s">
        <v>8</v>
      </c>
      <c r="S2" s="152" t="s">
        <v>77</v>
      </c>
      <c r="T2" s="152" t="s">
        <v>78</v>
      </c>
      <c r="U2" s="152" t="s">
        <v>79</v>
      </c>
      <c r="V2" s="152" t="s">
        <v>80</v>
      </c>
      <c r="W2" s="152" t="s">
        <v>13</v>
      </c>
      <c r="X2" s="152" t="s">
        <v>81</v>
      </c>
      <c r="Z2" s="153" t="s">
        <v>7</v>
      </c>
      <c r="AA2" s="153" t="s">
        <v>8</v>
      </c>
      <c r="AB2" s="153" t="s">
        <v>77</v>
      </c>
      <c r="AC2" s="153" t="s">
        <v>78</v>
      </c>
      <c r="AD2" s="153" t="s">
        <v>79</v>
      </c>
      <c r="AE2" s="153" t="s">
        <v>80</v>
      </c>
      <c r="AF2" s="153" t="s">
        <v>13</v>
      </c>
      <c r="AG2" s="153" t="s">
        <v>81</v>
      </c>
      <c r="AI2" s="154" t="s">
        <v>442</v>
      </c>
      <c r="AJ2" s="154" t="s">
        <v>8</v>
      </c>
      <c r="AK2" s="154" t="s">
        <v>445</v>
      </c>
      <c r="AL2" s="154" t="s">
        <v>77</v>
      </c>
      <c r="AM2" s="154" t="s">
        <v>78</v>
      </c>
      <c r="AN2" s="154" t="s">
        <v>79</v>
      </c>
      <c r="AO2" s="154" t="s">
        <v>80</v>
      </c>
      <c r="AP2" s="154" t="s">
        <v>17</v>
      </c>
      <c r="AQ2" s="155" t="s">
        <v>82</v>
      </c>
      <c r="AR2" s="156"/>
      <c r="AS2" s="152" t="s">
        <v>7</v>
      </c>
      <c r="AT2" s="152" t="s">
        <v>8</v>
      </c>
      <c r="AU2" s="152" t="s">
        <v>77</v>
      </c>
      <c r="AV2" s="152" t="s">
        <v>78</v>
      </c>
      <c r="AW2" s="152" t="s">
        <v>79</v>
      </c>
      <c r="AX2" s="152" t="s">
        <v>80</v>
      </c>
      <c r="AY2" s="152" t="s">
        <v>17</v>
      </c>
      <c r="AZ2" s="157" t="s">
        <v>82</v>
      </c>
      <c r="BB2" s="164"/>
      <c r="BC2" s="164" t="s">
        <v>446</v>
      </c>
    </row>
    <row r="3" spans="1:55" x14ac:dyDescent="0.25">
      <c r="A3" s="158">
        <v>99</v>
      </c>
      <c r="B3" s="146" t="s">
        <v>416</v>
      </c>
      <c r="C3" s="159" t="str">
        <f>MID(B3,5,2)</f>
        <v>00</v>
      </c>
      <c r="D3" s="159" t="str">
        <f>MID(B3,8,2)</f>
        <v>00</v>
      </c>
      <c r="E3" s="147" t="str">
        <f>MID(B3,11,3)</f>
        <v>900</v>
      </c>
      <c r="F3" s="147" t="str">
        <f t="shared" ref="F3:F34" si="0">RIGHT(B3,7)</f>
        <v>6700.01</v>
      </c>
      <c r="G3" s="146" t="s">
        <v>417</v>
      </c>
      <c r="H3" s="188">
        <v>0</v>
      </c>
      <c r="I3" s="188">
        <v>0</v>
      </c>
      <c r="J3" s="160"/>
      <c r="K3" s="160"/>
      <c r="L3" s="160"/>
      <c r="M3" s="188">
        <v>0</v>
      </c>
      <c r="N3" s="160">
        <v>0</v>
      </c>
      <c r="O3" s="160">
        <f>N3-I3</f>
        <v>0</v>
      </c>
      <c r="Q3" s="161">
        <v>0</v>
      </c>
      <c r="R3" s="161">
        <v>0</v>
      </c>
      <c r="S3" s="161"/>
      <c r="T3" s="161"/>
      <c r="U3" s="161"/>
      <c r="V3" s="161">
        <v>0</v>
      </c>
      <c r="W3" s="161">
        <v>0</v>
      </c>
      <c r="X3" s="161">
        <f t="shared" ref="X3:X8" si="1">W3-R3</f>
        <v>0</v>
      </c>
      <c r="Z3" s="162">
        <v>0</v>
      </c>
      <c r="AA3" s="162">
        <v>0</v>
      </c>
      <c r="AC3" s="162"/>
      <c r="AD3" s="162"/>
      <c r="AE3" s="162">
        <v>0</v>
      </c>
      <c r="AF3" s="162">
        <v>0</v>
      </c>
      <c r="AG3" s="162">
        <f>AF3-AA3</f>
        <v>0</v>
      </c>
      <c r="AI3" s="163">
        <v>0</v>
      </c>
      <c r="AJ3" s="163">
        <v>0</v>
      </c>
      <c r="AK3" s="164">
        <v>0</v>
      </c>
      <c r="AL3" s="164">
        <f>IFERROR(VLOOKUP(B3,[2]rptBudgetaryBudgetCrossOrganiza!$A$4737:$N$5235,13,FALSE),"0")</f>
        <v>0</v>
      </c>
      <c r="AM3" s="164"/>
      <c r="AN3" s="164"/>
      <c r="AO3" s="164"/>
      <c r="AP3" s="164"/>
      <c r="AQ3" s="164">
        <f>AP3-AJ3</f>
        <v>0</v>
      </c>
      <c r="AS3" s="161"/>
      <c r="AT3" s="161"/>
      <c r="AU3" s="161"/>
      <c r="AV3" s="161"/>
      <c r="AW3" s="161"/>
      <c r="AX3" s="161"/>
      <c r="AY3" s="161"/>
      <c r="AZ3" s="161"/>
      <c r="BB3" s="164"/>
      <c r="BC3" s="164"/>
    </row>
    <row r="4" spans="1:55" x14ac:dyDescent="0.25">
      <c r="A4" s="158">
        <v>7</v>
      </c>
      <c r="B4" s="146" t="s">
        <v>418</v>
      </c>
      <c r="C4" s="159" t="str">
        <f t="shared" ref="C4:C67" si="2">MID(B4,5,2)</f>
        <v>00</v>
      </c>
      <c r="D4" s="159" t="str">
        <f t="shared" ref="D4:D67" si="3">MID(B4,8,2)</f>
        <v>00</v>
      </c>
      <c r="E4" s="147" t="str">
        <f t="shared" ref="E4:E67" si="4">MID(B4,11,3)</f>
        <v>900</v>
      </c>
      <c r="F4" s="147" t="str">
        <f t="shared" si="0"/>
        <v>7000.02</v>
      </c>
      <c r="G4" s="146" t="s">
        <v>160</v>
      </c>
      <c r="H4" s="188">
        <v>0</v>
      </c>
      <c r="I4" s="188">
        <v>0</v>
      </c>
      <c r="J4" s="160"/>
      <c r="K4" s="160"/>
      <c r="L4" s="160"/>
      <c r="M4" s="188">
        <v>0</v>
      </c>
      <c r="N4" s="160">
        <v>0</v>
      </c>
      <c r="O4" s="160">
        <f>N4-I4</f>
        <v>0</v>
      </c>
      <c r="Q4" s="161">
        <v>0</v>
      </c>
      <c r="R4" s="161">
        <v>0</v>
      </c>
      <c r="S4" s="161"/>
      <c r="T4" s="161"/>
      <c r="U4" s="161"/>
      <c r="V4" s="161">
        <v>0</v>
      </c>
      <c r="W4" s="161">
        <v>0</v>
      </c>
      <c r="X4" s="161">
        <f t="shared" si="1"/>
        <v>0</v>
      </c>
      <c r="Z4" s="162">
        <v>0</v>
      </c>
      <c r="AA4" s="162">
        <v>0</v>
      </c>
      <c r="AB4" s="162"/>
      <c r="AC4" s="162"/>
      <c r="AD4" s="162"/>
      <c r="AE4" s="162">
        <v>0</v>
      </c>
      <c r="AF4" s="162">
        <v>0</v>
      </c>
      <c r="AG4" s="162">
        <f>AF4-AA4</f>
        <v>0</v>
      </c>
      <c r="AI4" s="163">
        <v>0</v>
      </c>
      <c r="AJ4" s="163">
        <v>0</v>
      </c>
      <c r="AK4" s="164">
        <v>0</v>
      </c>
      <c r="AL4" s="164">
        <f>IFERROR(VLOOKUP(B4,[2]rptBudgetaryBudgetCrossOrganiza!$A$4737:$N$5235,13,FALSE),"0")</f>
        <v>0</v>
      </c>
      <c r="AM4" s="164"/>
      <c r="AN4" s="164"/>
      <c r="AO4" s="164"/>
      <c r="AP4" s="164"/>
      <c r="AQ4" s="164">
        <f>AP4-AJ4</f>
        <v>0</v>
      </c>
      <c r="AS4" s="161"/>
      <c r="AT4" s="161"/>
      <c r="AU4" s="161"/>
      <c r="AV4" s="161"/>
      <c r="AW4" s="161"/>
      <c r="AX4" s="161"/>
      <c r="AY4" s="161"/>
      <c r="AZ4" s="161"/>
      <c r="BB4" s="164"/>
      <c r="BC4" s="164"/>
    </row>
    <row r="5" spans="1:55" x14ac:dyDescent="0.25">
      <c r="A5" s="146">
        <v>7</v>
      </c>
      <c r="B5" s="146" t="s">
        <v>421</v>
      </c>
      <c r="C5" s="159" t="str">
        <f t="shared" si="2"/>
        <v>00</v>
      </c>
      <c r="D5" s="159" t="str">
        <f t="shared" si="3"/>
        <v>00</v>
      </c>
      <c r="E5" s="147" t="str">
        <f t="shared" si="4"/>
        <v>900</v>
      </c>
      <c r="F5" s="147" t="str">
        <f t="shared" si="0"/>
        <v>7000.99</v>
      </c>
      <c r="G5" s="146" t="s">
        <v>84</v>
      </c>
      <c r="H5" s="188">
        <v>0</v>
      </c>
      <c r="I5" s="188">
        <v>0</v>
      </c>
      <c r="J5" s="160"/>
      <c r="K5" s="160"/>
      <c r="L5" s="160"/>
      <c r="M5" s="188">
        <v>0</v>
      </c>
      <c r="N5" s="160">
        <v>0</v>
      </c>
      <c r="O5" s="160"/>
      <c r="Q5" s="161">
        <v>1475</v>
      </c>
      <c r="R5" s="161">
        <v>0</v>
      </c>
      <c r="S5" s="161"/>
      <c r="T5" s="161"/>
      <c r="U5" s="161"/>
      <c r="V5" s="161">
        <v>0</v>
      </c>
      <c r="W5" s="161">
        <v>0</v>
      </c>
      <c r="X5" s="161">
        <f t="shared" si="1"/>
        <v>0</v>
      </c>
      <c r="Z5" s="162">
        <v>0</v>
      </c>
      <c r="AA5" s="162">
        <v>0</v>
      </c>
      <c r="AB5" s="162"/>
      <c r="AC5" s="162"/>
      <c r="AD5" s="162"/>
      <c r="AE5" s="162">
        <v>0</v>
      </c>
      <c r="AF5" s="162">
        <v>0</v>
      </c>
      <c r="AG5" s="162"/>
      <c r="AI5" s="163">
        <v>0</v>
      </c>
      <c r="AJ5" s="163">
        <v>0</v>
      </c>
      <c r="AK5" s="164">
        <v>0</v>
      </c>
      <c r="AL5" s="164">
        <f>IFERROR(VLOOKUP(B5,[2]rptBudgetaryBudgetCrossOrganiza!$A$4737:$N$5235,13,FALSE),"0")</f>
        <v>0</v>
      </c>
      <c r="AM5" s="164"/>
      <c r="AN5" s="164"/>
      <c r="AO5" s="164"/>
      <c r="AP5" s="164"/>
      <c r="AQ5" s="164"/>
      <c r="AS5" s="161"/>
      <c r="AT5" s="161"/>
      <c r="AU5" s="161"/>
      <c r="AV5" s="161"/>
      <c r="AW5" s="161"/>
      <c r="AX5" s="161"/>
      <c r="AY5" s="161"/>
      <c r="AZ5" s="161"/>
      <c r="BB5" s="164"/>
      <c r="BC5" s="164"/>
    </row>
    <row r="6" spans="1:55" x14ac:dyDescent="0.25">
      <c r="A6" s="146">
        <v>11</v>
      </c>
      <c r="B6" s="146" t="s">
        <v>423</v>
      </c>
      <c r="C6" s="159" t="str">
        <f t="shared" si="2"/>
        <v>00</v>
      </c>
      <c r="D6" s="159" t="str">
        <f t="shared" si="3"/>
        <v>00</v>
      </c>
      <c r="E6" s="147" t="str">
        <f t="shared" si="4"/>
        <v>900</v>
      </c>
      <c r="F6" s="147" t="str">
        <f t="shared" si="0"/>
        <v>9000.01</v>
      </c>
      <c r="G6" s="146" t="s">
        <v>424</v>
      </c>
      <c r="H6" s="188">
        <v>0</v>
      </c>
      <c r="I6" s="188">
        <v>0</v>
      </c>
      <c r="J6" s="160"/>
      <c r="K6" s="160"/>
      <c r="L6" s="160"/>
      <c r="M6" s="188">
        <v>0</v>
      </c>
      <c r="N6" s="160">
        <v>0</v>
      </c>
      <c r="O6" s="160"/>
      <c r="Q6" s="161">
        <v>0</v>
      </c>
      <c r="R6" s="161">
        <v>0</v>
      </c>
      <c r="S6" s="161"/>
      <c r="T6" s="161"/>
      <c r="U6" s="161"/>
      <c r="V6" s="161">
        <v>0</v>
      </c>
      <c r="W6" s="161">
        <v>0</v>
      </c>
      <c r="X6" s="161">
        <f t="shared" si="1"/>
        <v>0</v>
      </c>
      <c r="Z6" s="162">
        <v>0</v>
      </c>
      <c r="AA6" s="162">
        <v>0</v>
      </c>
      <c r="AB6" s="162"/>
      <c r="AC6" s="162"/>
      <c r="AD6" s="162"/>
      <c r="AE6" s="162">
        <v>0</v>
      </c>
      <c r="AF6" s="162">
        <v>0</v>
      </c>
      <c r="AG6" s="162"/>
      <c r="AI6" s="163">
        <v>0</v>
      </c>
      <c r="AJ6" s="163">
        <v>0</v>
      </c>
      <c r="AK6" s="164">
        <v>0</v>
      </c>
      <c r="AL6" s="164">
        <f>IFERROR(VLOOKUP(B6,[2]rptBudgetaryBudgetCrossOrganiza!$A$4737:$N$5235,13,FALSE),"0")</f>
        <v>0</v>
      </c>
      <c r="AM6" s="164"/>
      <c r="AN6" s="164"/>
      <c r="AO6" s="164"/>
      <c r="AP6" s="164"/>
      <c r="AQ6" s="164"/>
      <c r="AS6" s="161"/>
      <c r="AT6" s="161"/>
      <c r="AU6" s="161"/>
      <c r="AV6" s="161"/>
      <c r="AW6" s="161"/>
      <c r="AX6" s="161"/>
      <c r="AY6" s="161"/>
      <c r="AZ6" s="161"/>
      <c r="BB6" s="164"/>
      <c r="BC6" s="164"/>
    </row>
    <row r="7" spans="1:55" x14ac:dyDescent="0.25">
      <c r="A7" s="146">
        <v>11</v>
      </c>
      <c r="B7" s="146" t="s">
        <v>425</v>
      </c>
      <c r="C7" s="159" t="str">
        <f t="shared" si="2"/>
        <v>00</v>
      </c>
      <c r="D7" s="159" t="str">
        <f t="shared" si="3"/>
        <v>00</v>
      </c>
      <c r="E7" s="147" t="str">
        <f t="shared" si="4"/>
        <v>900</v>
      </c>
      <c r="F7" s="147" t="str">
        <f t="shared" si="0"/>
        <v>9000.82</v>
      </c>
      <c r="G7" s="146" t="s">
        <v>426</v>
      </c>
      <c r="H7" s="188">
        <v>0</v>
      </c>
      <c r="I7" s="188">
        <v>0</v>
      </c>
      <c r="J7" s="160"/>
      <c r="K7" s="160"/>
      <c r="L7" s="160"/>
      <c r="M7" s="188">
        <v>0</v>
      </c>
      <c r="N7" s="160">
        <v>0</v>
      </c>
      <c r="O7" s="160"/>
      <c r="Q7" s="161">
        <v>0</v>
      </c>
      <c r="R7" s="161">
        <v>0</v>
      </c>
      <c r="S7" s="161"/>
      <c r="T7" s="161"/>
      <c r="U7" s="161"/>
      <c r="V7" s="161">
        <v>0</v>
      </c>
      <c r="W7" s="161">
        <v>0</v>
      </c>
      <c r="X7" s="161">
        <f t="shared" si="1"/>
        <v>0</v>
      </c>
      <c r="Z7" s="162">
        <v>127500</v>
      </c>
      <c r="AA7" s="162">
        <v>127500</v>
      </c>
      <c r="AB7" s="162"/>
      <c r="AC7" s="162"/>
      <c r="AD7" s="162"/>
      <c r="AE7" s="162">
        <v>0</v>
      </c>
      <c r="AF7" s="162">
        <v>0</v>
      </c>
      <c r="AG7" s="162"/>
      <c r="AI7" s="163">
        <v>127500</v>
      </c>
      <c r="AJ7" s="163">
        <v>127500</v>
      </c>
      <c r="AK7" s="164">
        <v>127500</v>
      </c>
      <c r="AL7" s="164">
        <f>IFERROR(VLOOKUP(B7,[2]rptBudgetaryBudgetCrossOrganiza!$A$4737:$N$5235,13,FALSE),"0")</f>
        <v>0</v>
      </c>
      <c r="AM7" s="164"/>
      <c r="AN7" s="164"/>
      <c r="AO7" s="164"/>
      <c r="AP7" s="164"/>
      <c r="AQ7" s="164"/>
      <c r="AS7" s="161"/>
      <c r="AT7" s="161"/>
      <c r="AU7" s="161"/>
      <c r="AV7" s="161"/>
      <c r="AW7" s="161"/>
      <c r="AX7" s="161"/>
      <c r="AY7" s="161"/>
      <c r="AZ7" s="161"/>
      <c r="BB7" s="164"/>
      <c r="BC7" s="164"/>
    </row>
    <row r="8" spans="1:55" x14ac:dyDescent="0.25">
      <c r="A8" s="146">
        <v>99</v>
      </c>
      <c r="B8" s="146" t="s">
        <v>427</v>
      </c>
      <c r="C8" s="159" t="str">
        <f t="shared" si="2"/>
        <v>00</v>
      </c>
      <c r="D8" s="159" t="str">
        <f t="shared" si="3"/>
        <v>00</v>
      </c>
      <c r="E8" s="147" t="str">
        <f t="shared" si="4"/>
        <v>900</v>
      </c>
      <c r="F8" s="147" t="str">
        <f t="shared" si="0"/>
        <v>9887.01</v>
      </c>
      <c r="G8" s="146" t="s">
        <v>428</v>
      </c>
      <c r="H8" s="188">
        <v>0</v>
      </c>
      <c r="I8" s="188">
        <v>0</v>
      </c>
      <c r="J8" s="160"/>
      <c r="K8" s="160"/>
      <c r="L8" s="160"/>
      <c r="M8" s="188">
        <v>0</v>
      </c>
      <c r="N8" s="160">
        <v>0</v>
      </c>
      <c r="O8" s="160"/>
      <c r="Q8" s="161">
        <v>0</v>
      </c>
      <c r="R8" s="161">
        <v>0</v>
      </c>
      <c r="S8" s="161"/>
      <c r="T8" s="161"/>
      <c r="U8" s="161"/>
      <c r="V8" s="161">
        <v>0</v>
      </c>
      <c r="W8" s="161">
        <v>0</v>
      </c>
      <c r="X8" s="161">
        <f t="shared" si="1"/>
        <v>0</v>
      </c>
      <c r="Z8" s="162">
        <v>0</v>
      </c>
      <c r="AA8" s="162">
        <v>0</v>
      </c>
      <c r="AB8" s="162"/>
      <c r="AC8" s="162"/>
      <c r="AD8" s="162"/>
      <c r="AE8" s="162">
        <v>0</v>
      </c>
      <c r="AF8" s="162">
        <v>0</v>
      </c>
      <c r="AG8" s="162"/>
      <c r="AI8" s="163">
        <v>0</v>
      </c>
      <c r="AJ8" s="163">
        <v>0</v>
      </c>
      <c r="AK8" s="164">
        <v>0</v>
      </c>
      <c r="AL8" s="164">
        <f>IFERROR(VLOOKUP(B8,[2]rptBudgetaryBudgetCrossOrganiza!$A$4737:$N$5235,13,FALSE),"0")</f>
        <v>0</v>
      </c>
      <c r="AM8" s="164"/>
      <c r="AN8" s="164"/>
      <c r="AO8" s="164"/>
      <c r="AP8" s="164"/>
      <c r="AQ8" s="164"/>
      <c r="AS8" s="161"/>
      <c r="AT8" s="161"/>
      <c r="AU8" s="161"/>
      <c r="AV8" s="161"/>
      <c r="AW8" s="161"/>
      <c r="AX8" s="161"/>
      <c r="AY8" s="161"/>
      <c r="AZ8" s="161"/>
      <c r="BB8" s="164"/>
      <c r="BC8" s="164"/>
    </row>
    <row r="9" spans="1:55" x14ac:dyDescent="0.25">
      <c r="A9" s="158">
        <v>4</v>
      </c>
      <c r="B9" s="146" t="s">
        <v>432</v>
      </c>
      <c r="C9" s="159" t="str">
        <f t="shared" si="2"/>
        <v>05</v>
      </c>
      <c r="D9" s="159" t="str">
        <f t="shared" si="3"/>
        <v>00</v>
      </c>
      <c r="E9" s="147" t="str">
        <f t="shared" si="4"/>
        <v>150</v>
      </c>
      <c r="F9" s="147" t="str">
        <f t="shared" si="0"/>
        <v>5100.00</v>
      </c>
      <c r="G9" s="146" t="s">
        <v>97</v>
      </c>
      <c r="H9" s="188">
        <v>0</v>
      </c>
      <c r="I9" s="188">
        <v>0</v>
      </c>
      <c r="J9" s="160"/>
      <c r="K9" s="160"/>
      <c r="L9" s="160"/>
      <c r="M9" s="188">
        <v>0</v>
      </c>
      <c r="N9" s="160">
        <v>0</v>
      </c>
      <c r="O9" s="160">
        <f>N9-I9</f>
        <v>0</v>
      </c>
      <c r="Q9" s="161">
        <v>0</v>
      </c>
      <c r="R9" s="161">
        <v>0</v>
      </c>
      <c r="S9" s="161"/>
      <c r="T9" s="161"/>
      <c r="U9" s="161"/>
      <c r="V9" s="161">
        <v>0</v>
      </c>
      <c r="W9" s="161">
        <v>0</v>
      </c>
      <c r="X9" s="161">
        <f>W9-R9</f>
        <v>0</v>
      </c>
      <c r="Z9" s="162">
        <v>0</v>
      </c>
      <c r="AA9" s="162">
        <v>0</v>
      </c>
      <c r="AB9" s="162"/>
      <c r="AC9" s="162"/>
      <c r="AD9" s="162"/>
      <c r="AE9" s="162">
        <v>0</v>
      </c>
      <c r="AF9" s="162">
        <v>0</v>
      </c>
      <c r="AG9" s="162">
        <f>AF9-AA9</f>
        <v>0</v>
      </c>
      <c r="AI9" s="163">
        <v>0</v>
      </c>
      <c r="AJ9" s="163">
        <v>0</v>
      </c>
      <c r="AK9" s="164">
        <v>0</v>
      </c>
      <c r="AL9" s="164">
        <f>IFERROR(VLOOKUP(B9,[2]rptBudgetaryBudgetCrossOrganiza!$A$4737:$N$5235,13,FALSE),"0")</f>
        <v>0</v>
      </c>
      <c r="AM9" s="164"/>
      <c r="AN9" s="164"/>
      <c r="AO9" s="164"/>
      <c r="AP9" s="164"/>
      <c r="AQ9" s="164">
        <f>AP9-AJ9</f>
        <v>0</v>
      </c>
      <c r="AS9" s="161"/>
      <c r="AT9" s="161"/>
      <c r="AU9" s="161"/>
      <c r="AV9" s="161"/>
      <c r="AW9" s="161"/>
      <c r="AX9" s="161"/>
      <c r="AY9" s="161"/>
      <c r="AZ9" s="161">
        <f>AY9-AT9</f>
        <v>0</v>
      </c>
      <c r="BB9" s="164"/>
      <c r="BC9" s="164"/>
    </row>
    <row r="10" spans="1:55" x14ac:dyDescent="0.25">
      <c r="A10" s="158">
        <v>5</v>
      </c>
      <c r="B10" s="146" t="s">
        <v>319</v>
      </c>
      <c r="C10" s="159" t="str">
        <f t="shared" si="2"/>
        <v>05</v>
      </c>
      <c r="D10" s="159" t="str">
        <f t="shared" si="3"/>
        <v>00</v>
      </c>
      <c r="E10" s="147" t="str">
        <f t="shared" si="4"/>
        <v>150</v>
      </c>
      <c r="F10" s="147" t="str">
        <f t="shared" si="0"/>
        <v>6000.01</v>
      </c>
      <c r="G10" s="146" t="s">
        <v>112</v>
      </c>
      <c r="H10" s="188">
        <v>14500</v>
      </c>
      <c r="I10" s="188">
        <v>14500</v>
      </c>
      <c r="J10" s="160"/>
      <c r="K10" s="160"/>
      <c r="L10" s="160"/>
      <c r="M10" s="188">
        <v>24335.15</v>
      </c>
      <c r="N10" s="160">
        <v>24335.15</v>
      </c>
      <c r="O10" s="160">
        <f>N10-I10</f>
        <v>9835.1500000000015</v>
      </c>
      <c r="Q10" s="161">
        <v>29000</v>
      </c>
      <c r="R10" s="161">
        <v>29000</v>
      </c>
      <c r="S10" s="161"/>
      <c r="T10" s="161"/>
      <c r="U10" s="161"/>
      <c r="V10" s="161">
        <v>20267.7</v>
      </c>
      <c r="W10" s="161">
        <v>20267.7</v>
      </c>
      <c r="X10" s="161">
        <f t="shared" ref="X10:X73" si="5">W10-R10</f>
        <v>-8732.2999999999993</v>
      </c>
      <c r="Z10" s="162">
        <v>20000</v>
      </c>
      <c r="AA10" s="162">
        <v>20000</v>
      </c>
      <c r="AB10" s="162"/>
      <c r="AC10" s="162"/>
      <c r="AD10" s="162"/>
      <c r="AE10" s="162">
        <v>28171.22</v>
      </c>
      <c r="AF10" s="162">
        <v>28171.22</v>
      </c>
      <c r="AG10" s="162">
        <f>AF10-AA10</f>
        <v>8171.2200000000012</v>
      </c>
      <c r="AI10" s="163">
        <v>20000</v>
      </c>
      <c r="AJ10" s="163">
        <v>20000</v>
      </c>
      <c r="AK10" s="164">
        <v>20000</v>
      </c>
      <c r="AL10" s="164">
        <f>IFERROR(VLOOKUP(B10,[2]rptBudgetaryBudgetCrossOrganiza!$A$4737:$N$5235,13,FALSE),"0")</f>
        <v>0</v>
      </c>
      <c r="AM10" s="164"/>
      <c r="AN10" s="164"/>
      <c r="AO10" s="164"/>
      <c r="AP10" s="164"/>
      <c r="AQ10" s="164">
        <f>AP10-AJ10</f>
        <v>-20000</v>
      </c>
      <c r="AS10" s="161"/>
      <c r="AT10" s="161"/>
      <c r="AU10" s="161"/>
      <c r="AV10" s="161"/>
      <c r="AW10" s="161"/>
      <c r="AX10" s="161"/>
      <c r="AY10" s="161"/>
      <c r="AZ10" s="161">
        <f>AY10-AT10</f>
        <v>0</v>
      </c>
      <c r="BB10" s="164"/>
      <c r="BC10" s="164"/>
    </row>
    <row r="11" spans="1:55" x14ac:dyDescent="0.25">
      <c r="A11" s="158">
        <v>4</v>
      </c>
      <c r="B11" s="146" t="s">
        <v>247</v>
      </c>
      <c r="C11" s="159" t="str">
        <f t="shared" si="2"/>
        <v>30</v>
      </c>
      <c r="D11" s="159" t="str">
        <f t="shared" si="3"/>
        <v>40</v>
      </c>
      <c r="E11" s="147" t="str">
        <f t="shared" si="4"/>
        <v>015</v>
      </c>
      <c r="F11" s="147" t="str">
        <f t="shared" si="0"/>
        <v>5000.01</v>
      </c>
      <c r="G11" s="146" t="s">
        <v>85</v>
      </c>
      <c r="H11" s="188">
        <v>656970</v>
      </c>
      <c r="I11" s="188">
        <v>773644</v>
      </c>
      <c r="J11" s="160"/>
      <c r="K11" s="160"/>
      <c r="L11" s="160"/>
      <c r="M11" s="188">
        <v>706647.34</v>
      </c>
      <c r="N11" s="160">
        <v>706647.34</v>
      </c>
      <c r="O11" s="160">
        <f>N11-I11</f>
        <v>-66996.660000000033</v>
      </c>
      <c r="Q11" s="161">
        <v>724520</v>
      </c>
      <c r="R11" s="161">
        <v>724520</v>
      </c>
      <c r="S11" s="161"/>
      <c r="T11" s="161"/>
      <c r="U11" s="161"/>
      <c r="V11" s="161">
        <v>660103.85</v>
      </c>
      <c r="W11" s="161">
        <v>660103.85</v>
      </c>
      <c r="X11" s="161">
        <f t="shared" si="5"/>
        <v>-64416.150000000023</v>
      </c>
      <c r="Z11" s="162">
        <v>759090</v>
      </c>
      <c r="AA11" s="162">
        <v>825779</v>
      </c>
      <c r="AB11" s="162"/>
      <c r="AC11" s="162"/>
      <c r="AD11" s="162"/>
      <c r="AE11" s="162">
        <v>845295.73</v>
      </c>
      <c r="AF11" s="162">
        <v>845295.73</v>
      </c>
      <c r="AG11" s="162">
        <f>AF11-AA11</f>
        <v>19516.729999999981</v>
      </c>
      <c r="AI11" s="163">
        <v>781863</v>
      </c>
      <c r="AJ11" s="163">
        <v>781863</v>
      </c>
      <c r="AK11" s="164">
        <v>781863</v>
      </c>
      <c r="AL11" s="164">
        <f>IFERROR(VLOOKUP(B11,[2]rptBudgetaryBudgetCrossOrganiza!$A$4737:$N$5235,13,FALSE),"0")</f>
        <v>221914.54</v>
      </c>
      <c r="AM11" s="164"/>
      <c r="AN11" s="164"/>
      <c r="AO11" s="164"/>
      <c r="AP11" s="164"/>
      <c r="AQ11" s="164">
        <f>AP11-AJ11</f>
        <v>-781863</v>
      </c>
      <c r="AS11" s="161"/>
      <c r="AT11" s="161"/>
      <c r="AU11" s="161"/>
      <c r="AV11" s="161"/>
      <c r="AW11" s="161"/>
      <c r="AX11" s="161"/>
      <c r="AY11" s="161"/>
      <c r="AZ11" s="161">
        <f>AY11-AT11</f>
        <v>0</v>
      </c>
      <c r="BB11" s="164"/>
      <c r="BC11" s="164"/>
    </row>
    <row r="12" spans="1:55" x14ac:dyDescent="0.25">
      <c r="A12" s="158">
        <v>4</v>
      </c>
      <c r="B12" s="146" t="s">
        <v>250</v>
      </c>
      <c r="C12" s="159" t="str">
        <f t="shared" si="2"/>
        <v>30</v>
      </c>
      <c r="D12" s="159" t="str">
        <f t="shared" si="3"/>
        <v>40</v>
      </c>
      <c r="E12" s="147" t="str">
        <f t="shared" si="4"/>
        <v>015</v>
      </c>
      <c r="F12" s="147" t="str">
        <f t="shared" si="0"/>
        <v>5000.02</v>
      </c>
      <c r="G12" s="146" t="s">
        <v>86</v>
      </c>
      <c r="H12" s="188">
        <v>0</v>
      </c>
      <c r="I12" s="188">
        <v>0</v>
      </c>
      <c r="J12" s="160"/>
      <c r="K12" s="160"/>
      <c r="L12" s="160"/>
      <c r="M12" s="188">
        <v>0</v>
      </c>
      <c r="N12" s="160">
        <v>0</v>
      </c>
      <c r="O12" s="160"/>
      <c r="Q12" s="161">
        <v>0</v>
      </c>
      <c r="R12" s="161">
        <v>0</v>
      </c>
      <c r="S12" s="161"/>
      <c r="T12" s="161"/>
      <c r="U12" s="161"/>
      <c r="V12" s="161">
        <v>12.4</v>
      </c>
      <c r="W12" s="161">
        <v>12.4</v>
      </c>
      <c r="X12" s="161">
        <f t="shared" si="5"/>
        <v>12.4</v>
      </c>
      <c r="Z12" s="162">
        <v>0</v>
      </c>
      <c r="AA12" s="162">
        <v>0</v>
      </c>
      <c r="AB12" s="162"/>
      <c r="AC12" s="162"/>
      <c r="AD12" s="162"/>
      <c r="AE12" s="162">
        <v>0</v>
      </c>
      <c r="AF12" s="162">
        <v>0</v>
      </c>
      <c r="AG12" s="162"/>
      <c r="AI12" s="163">
        <v>0</v>
      </c>
      <c r="AJ12" s="163">
        <v>0</v>
      </c>
      <c r="AK12" s="164">
        <v>0</v>
      </c>
      <c r="AL12" s="164">
        <f>IFERROR(VLOOKUP(B12,[2]rptBudgetaryBudgetCrossOrganiza!$A$4737:$N$5235,13,FALSE),"0")</f>
        <v>0</v>
      </c>
      <c r="AM12" s="164"/>
      <c r="AN12" s="164"/>
      <c r="AO12" s="164"/>
      <c r="AP12" s="164"/>
      <c r="AQ12" s="164"/>
      <c r="AS12" s="161"/>
      <c r="AT12" s="161"/>
      <c r="AU12" s="161"/>
      <c r="AV12" s="161"/>
      <c r="AW12" s="161"/>
      <c r="AX12" s="161"/>
      <c r="AY12" s="161"/>
      <c r="AZ12" s="161"/>
      <c r="BB12" s="164"/>
      <c r="BC12" s="164"/>
    </row>
    <row r="13" spans="1:55" x14ac:dyDescent="0.25">
      <c r="A13" s="158">
        <v>4</v>
      </c>
      <c r="B13" s="146" t="s">
        <v>253</v>
      </c>
      <c r="C13" s="159" t="str">
        <f t="shared" si="2"/>
        <v>30</v>
      </c>
      <c r="D13" s="159" t="str">
        <f t="shared" si="3"/>
        <v>40</v>
      </c>
      <c r="E13" s="147" t="str">
        <f t="shared" si="4"/>
        <v>015</v>
      </c>
      <c r="F13" s="147" t="str">
        <f t="shared" si="0"/>
        <v>5000.03</v>
      </c>
      <c r="G13" s="146" t="s">
        <v>87</v>
      </c>
      <c r="H13" s="188">
        <v>17000</v>
      </c>
      <c r="I13" s="188">
        <v>17000</v>
      </c>
      <c r="J13" s="160"/>
      <c r="K13" s="160"/>
      <c r="L13" s="160"/>
      <c r="M13" s="188">
        <v>27558.18</v>
      </c>
      <c r="N13" s="160">
        <v>27558.18</v>
      </c>
      <c r="O13" s="160">
        <f t="shared" ref="O13:O44" si="6">N13-I13</f>
        <v>10558.18</v>
      </c>
      <c r="Q13" s="161">
        <v>30000</v>
      </c>
      <c r="R13" s="161">
        <v>30000</v>
      </c>
      <c r="S13" s="161"/>
      <c r="T13" s="161"/>
      <c r="U13" s="161"/>
      <c r="V13" s="161">
        <v>31239.11</v>
      </c>
      <c r="W13" s="161">
        <v>31239.11</v>
      </c>
      <c r="X13" s="161">
        <f t="shared" si="5"/>
        <v>1239.1100000000006</v>
      </c>
      <c r="Z13" s="162">
        <v>40000</v>
      </c>
      <c r="AA13" s="162">
        <v>40000</v>
      </c>
      <c r="AB13" s="162"/>
      <c r="AC13" s="162"/>
      <c r="AD13" s="162"/>
      <c r="AE13" s="162">
        <v>26163.46</v>
      </c>
      <c r="AF13" s="162">
        <v>26163.46</v>
      </c>
      <c r="AG13" s="162">
        <f t="shared" ref="AG13:AG44" si="7">AF13-AA13</f>
        <v>-13836.54</v>
      </c>
      <c r="AI13" s="163">
        <v>41200</v>
      </c>
      <c r="AJ13" s="163">
        <v>41200</v>
      </c>
      <c r="AK13" s="164">
        <v>41200</v>
      </c>
      <c r="AL13" s="164">
        <f>IFERROR(VLOOKUP(B13,[2]rptBudgetaryBudgetCrossOrganiza!$A$4737:$N$5235,13,FALSE),"0")</f>
        <v>4970.92</v>
      </c>
      <c r="AM13" s="164"/>
      <c r="AN13" s="164"/>
      <c r="AO13" s="164"/>
      <c r="AP13" s="164"/>
      <c r="AQ13" s="164">
        <f t="shared" ref="AQ13:AQ44" si="8">AP13-AJ13</f>
        <v>-41200</v>
      </c>
      <c r="AS13" s="161"/>
      <c r="AT13" s="161"/>
      <c r="AU13" s="161"/>
      <c r="AV13" s="161"/>
      <c r="AW13" s="161"/>
      <c r="AX13" s="161"/>
      <c r="AY13" s="161"/>
      <c r="AZ13" s="161">
        <f t="shared" ref="AZ13:AZ44" si="9">AY13-AT13</f>
        <v>0</v>
      </c>
      <c r="BB13" s="164"/>
      <c r="BC13" s="164"/>
    </row>
    <row r="14" spans="1:55" x14ac:dyDescent="0.25">
      <c r="A14" s="158">
        <v>4</v>
      </c>
      <c r="B14" s="146" t="s">
        <v>256</v>
      </c>
      <c r="C14" s="159" t="str">
        <f t="shared" si="2"/>
        <v>30</v>
      </c>
      <c r="D14" s="159" t="str">
        <f t="shared" si="3"/>
        <v>40</v>
      </c>
      <c r="E14" s="147" t="str">
        <f t="shared" si="4"/>
        <v>015</v>
      </c>
      <c r="F14" s="147" t="str">
        <f t="shared" si="0"/>
        <v>5000.04</v>
      </c>
      <c r="G14" s="146" t="s">
        <v>88</v>
      </c>
      <c r="H14" s="188">
        <v>1000</v>
      </c>
      <c r="I14" s="188">
        <v>1000</v>
      </c>
      <c r="J14" s="160"/>
      <c r="K14" s="160"/>
      <c r="L14" s="160"/>
      <c r="M14" s="188">
        <v>0</v>
      </c>
      <c r="N14" s="160">
        <v>0</v>
      </c>
      <c r="O14" s="160">
        <f t="shared" si="6"/>
        <v>-1000</v>
      </c>
      <c r="Q14" s="161">
        <v>1000</v>
      </c>
      <c r="R14" s="161">
        <v>1000</v>
      </c>
      <c r="S14" s="161"/>
      <c r="T14" s="161"/>
      <c r="U14" s="161"/>
      <c r="V14" s="161">
        <v>0</v>
      </c>
      <c r="W14" s="161">
        <v>0</v>
      </c>
      <c r="X14" s="161">
        <f t="shared" si="5"/>
        <v>-1000</v>
      </c>
      <c r="Z14" s="162">
        <v>0</v>
      </c>
      <c r="AA14" s="162">
        <v>0</v>
      </c>
      <c r="AB14" s="162"/>
      <c r="AC14" s="162"/>
      <c r="AD14" s="162"/>
      <c r="AE14" s="162">
        <v>1542.26</v>
      </c>
      <c r="AF14" s="162">
        <v>1542.26</v>
      </c>
      <c r="AG14" s="162">
        <f t="shared" si="7"/>
        <v>1542.26</v>
      </c>
      <c r="AI14" s="163">
        <v>0</v>
      </c>
      <c r="AJ14" s="163">
        <v>0</v>
      </c>
      <c r="AK14" s="164">
        <v>0</v>
      </c>
      <c r="AL14" s="164">
        <f>IFERROR(VLOOKUP(B14,[2]rptBudgetaryBudgetCrossOrganiza!$A$4737:$N$5235,13,FALSE),"0")</f>
        <v>0</v>
      </c>
      <c r="AM14" s="164"/>
      <c r="AN14" s="164"/>
      <c r="AO14" s="164"/>
      <c r="AP14" s="164"/>
      <c r="AQ14" s="164">
        <f t="shared" si="8"/>
        <v>0</v>
      </c>
      <c r="AS14" s="161"/>
      <c r="AT14" s="161"/>
      <c r="AU14" s="161"/>
      <c r="AV14" s="161"/>
      <c r="AW14" s="161"/>
      <c r="AX14" s="161"/>
      <c r="AY14" s="161"/>
      <c r="AZ14" s="161">
        <f t="shared" si="9"/>
        <v>0</v>
      </c>
      <c r="BB14" s="164"/>
      <c r="BC14" s="164"/>
    </row>
    <row r="15" spans="1:55" x14ac:dyDescent="0.25">
      <c r="A15" s="158">
        <v>4</v>
      </c>
      <c r="B15" s="146" t="s">
        <v>260</v>
      </c>
      <c r="C15" s="159" t="str">
        <f t="shared" si="2"/>
        <v>30</v>
      </c>
      <c r="D15" s="159" t="str">
        <f t="shared" si="3"/>
        <v>40</v>
      </c>
      <c r="E15" s="147" t="str">
        <f t="shared" si="4"/>
        <v>015</v>
      </c>
      <c r="F15" s="147" t="str">
        <f t="shared" si="0"/>
        <v>5000.06</v>
      </c>
      <c r="G15" s="146" t="s">
        <v>90</v>
      </c>
      <c r="H15" s="188">
        <v>0</v>
      </c>
      <c r="I15" s="188">
        <v>0</v>
      </c>
      <c r="J15" s="160"/>
      <c r="K15" s="160"/>
      <c r="L15" s="160"/>
      <c r="M15" s="188">
        <v>0</v>
      </c>
      <c r="N15" s="160">
        <v>0</v>
      </c>
      <c r="O15" s="160">
        <f t="shared" si="6"/>
        <v>0</v>
      </c>
      <c r="Q15" s="161">
        <v>0</v>
      </c>
      <c r="R15" s="161">
        <v>0</v>
      </c>
      <c r="S15" s="161"/>
      <c r="T15" s="161"/>
      <c r="U15" s="161"/>
      <c r="V15" s="161">
        <v>0</v>
      </c>
      <c r="W15" s="161">
        <v>0</v>
      </c>
      <c r="X15" s="161">
        <f t="shared" si="5"/>
        <v>0</v>
      </c>
      <c r="Z15" s="162">
        <v>0</v>
      </c>
      <c r="AA15" s="162">
        <v>0</v>
      </c>
      <c r="AB15" s="162"/>
      <c r="AC15" s="162"/>
      <c r="AD15" s="162"/>
      <c r="AE15" s="162">
        <v>117.94</v>
      </c>
      <c r="AF15" s="162">
        <v>117.94</v>
      </c>
      <c r="AG15" s="162">
        <f t="shared" si="7"/>
        <v>117.94</v>
      </c>
      <c r="AI15" s="163">
        <v>0</v>
      </c>
      <c r="AJ15" s="163">
        <v>0</v>
      </c>
      <c r="AK15" s="164">
        <v>0</v>
      </c>
      <c r="AL15" s="164">
        <f>IFERROR(VLOOKUP(B15,[2]rptBudgetaryBudgetCrossOrganiza!$A$4737:$N$5235,13,FALSE),"0")</f>
        <v>1844.54</v>
      </c>
      <c r="AM15" s="164"/>
      <c r="AN15" s="164"/>
      <c r="AO15" s="164"/>
      <c r="AP15" s="164"/>
      <c r="AQ15" s="164">
        <f t="shared" si="8"/>
        <v>0</v>
      </c>
      <c r="AS15" s="161"/>
      <c r="AT15" s="161"/>
      <c r="AU15" s="161"/>
      <c r="AV15" s="161"/>
      <c r="AW15" s="161"/>
      <c r="AX15" s="161"/>
      <c r="AY15" s="161"/>
      <c r="AZ15" s="161">
        <f t="shared" si="9"/>
        <v>0</v>
      </c>
      <c r="BB15" s="164"/>
      <c r="BC15" s="164"/>
    </row>
    <row r="16" spans="1:55" x14ac:dyDescent="0.25">
      <c r="A16" s="158">
        <v>4</v>
      </c>
      <c r="B16" s="146" t="s">
        <v>263</v>
      </c>
      <c r="C16" s="159" t="str">
        <f t="shared" si="2"/>
        <v>30</v>
      </c>
      <c r="D16" s="159" t="str">
        <f t="shared" si="3"/>
        <v>40</v>
      </c>
      <c r="E16" s="147" t="str">
        <f t="shared" si="4"/>
        <v>015</v>
      </c>
      <c r="F16" s="147" t="str">
        <f t="shared" si="0"/>
        <v>5000.07</v>
      </c>
      <c r="G16" s="146" t="s">
        <v>91</v>
      </c>
      <c r="H16" s="188">
        <v>9072</v>
      </c>
      <c r="I16" s="188">
        <v>10232</v>
      </c>
      <c r="J16" s="160"/>
      <c r="K16" s="160"/>
      <c r="L16" s="160"/>
      <c r="M16" s="188">
        <v>1947.39</v>
      </c>
      <c r="N16" s="160">
        <v>1947.39</v>
      </c>
      <c r="O16" s="160">
        <f t="shared" si="6"/>
        <v>-8284.61</v>
      </c>
      <c r="Q16" s="161">
        <v>9530</v>
      </c>
      <c r="R16" s="161">
        <v>9530</v>
      </c>
      <c r="S16" s="161"/>
      <c r="T16" s="161"/>
      <c r="U16" s="161"/>
      <c r="V16" s="161">
        <v>4393.05</v>
      </c>
      <c r="W16" s="161">
        <v>4393.05</v>
      </c>
      <c r="X16" s="161">
        <f t="shared" si="5"/>
        <v>-5136.95</v>
      </c>
      <c r="Z16" s="162">
        <v>10025</v>
      </c>
      <c r="AA16" s="162">
        <v>10025</v>
      </c>
      <c r="AB16" s="162"/>
      <c r="AC16" s="162"/>
      <c r="AD16" s="162"/>
      <c r="AE16" s="162">
        <v>11495.43</v>
      </c>
      <c r="AF16" s="162">
        <v>11495.43</v>
      </c>
      <c r="AG16" s="162">
        <f t="shared" si="7"/>
        <v>1470.4300000000003</v>
      </c>
      <c r="AI16" s="163">
        <v>10326</v>
      </c>
      <c r="AJ16" s="163">
        <v>10326</v>
      </c>
      <c r="AK16" s="164">
        <v>10326</v>
      </c>
      <c r="AL16" s="164">
        <f>IFERROR(VLOOKUP(B16,[2]rptBudgetaryBudgetCrossOrganiza!$A$4737:$N$5235,13,FALSE),"0")</f>
        <v>2977.04</v>
      </c>
      <c r="AM16" s="164"/>
      <c r="AN16" s="164"/>
      <c r="AO16" s="164"/>
      <c r="AP16" s="164"/>
      <c r="AQ16" s="164">
        <f t="shared" si="8"/>
        <v>-10326</v>
      </c>
      <c r="AS16" s="161"/>
      <c r="AT16" s="161"/>
      <c r="AU16" s="161"/>
      <c r="AV16" s="161"/>
      <c r="AW16" s="161"/>
      <c r="AX16" s="161"/>
      <c r="AY16" s="161"/>
      <c r="AZ16" s="161">
        <f t="shared" si="9"/>
        <v>0</v>
      </c>
      <c r="BB16" s="164"/>
      <c r="BC16" s="164"/>
    </row>
    <row r="17" spans="1:55" x14ac:dyDescent="0.25">
      <c r="A17" s="158">
        <v>4</v>
      </c>
      <c r="B17" s="146" t="s">
        <v>266</v>
      </c>
      <c r="C17" s="159" t="str">
        <f t="shared" si="2"/>
        <v>30</v>
      </c>
      <c r="D17" s="159" t="str">
        <f t="shared" si="3"/>
        <v>40</v>
      </c>
      <c r="E17" s="147" t="str">
        <f t="shared" si="4"/>
        <v>015</v>
      </c>
      <c r="F17" s="147" t="str">
        <f t="shared" si="0"/>
        <v>5000.08</v>
      </c>
      <c r="G17" s="146" t="s">
        <v>92</v>
      </c>
      <c r="H17" s="188">
        <v>3550</v>
      </c>
      <c r="I17" s="188">
        <v>3550</v>
      </c>
      <c r="J17" s="160"/>
      <c r="K17" s="160"/>
      <c r="L17" s="160"/>
      <c r="M17" s="188">
        <v>3604.35</v>
      </c>
      <c r="N17" s="160">
        <v>3604.35</v>
      </c>
      <c r="O17" s="160">
        <f t="shared" si="6"/>
        <v>54.349999999999909</v>
      </c>
      <c r="Q17" s="161">
        <v>3890</v>
      </c>
      <c r="R17" s="161">
        <v>3890</v>
      </c>
      <c r="S17" s="161"/>
      <c r="T17" s="161"/>
      <c r="U17" s="161"/>
      <c r="V17" s="161">
        <v>3857.47</v>
      </c>
      <c r="W17" s="161">
        <v>3857.47</v>
      </c>
      <c r="X17" s="161">
        <f t="shared" si="5"/>
        <v>-32.5300000000002</v>
      </c>
      <c r="Z17" s="162">
        <v>5550</v>
      </c>
      <c r="AA17" s="162">
        <v>5550</v>
      </c>
      <c r="AB17" s="162"/>
      <c r="AC17" s="162"/>
      <c r="AD17" s="162"/>
      <c r="AE17" s="162">
        <v>7710.92</v>
      </c>
      <c r="AF17" s="162">
        <v>7710.92</v>
      </c>
      <c r="AG17" s="162">
        <f t="shared" si="7"/>
        <v>2160.92</v>
      </c>
      <c r="AI17" s="163">
        <v>5717</v>
      </c>
      <c r="AJ17" s="163">
        <v>5717</v>
      </c>
      <c r="AK17" s="164">
        <v>5717</v>
      </c>
      <c r="AL17" s="164">
        <f>IFERROR(VLOOKUP(B17,[2]rptBudgetaryBudgetCrossOrganiza!$A$4737:$N$5235,13,FALSE),"0")</f>
        <v>0</v>
      </c>
      <c r="AM17" s="164"/>
      <c r="AN17" s="164"/>
      <c r="AO17" s="164"/>
      <c r="AP17" s="164"/>
      <c r="AQ17" s="164">
        <f t="shared" si="8"/>
        <v>-5717</v>
      </c>
      <c r="AS17" s="161"/>
      <c r="AT17" s="161"/>
      <c r="AU17" s="161"/>
      <c r="AV17" s="161"/>
      <c r="AW17" s="161"/>
      <c r="AX17" s="161"/>
      <c r="AY17" s="161"/>
      <c r="AZ17" s="161">
        <f t="shared" si="9"/>
        <v>0</v>
      </c>
      <c r="BB17" s="164"/>
      <c r="BC17" s="164"/>
    </row>
    <row r="18" spans="1:55" x14ac:dyDescent="0.25">
      <c r="A18" s="158">
        <v>4</v>
      </c>
      <c r="B18" s="146" t="s">
        <v>269</v>
      </c>
      <c r="C18" s="159" t="str">
        <f t="shared" si="2"/>
        <v>30</v>
      </c>
      <c r="D18" s="159" t="str">
        <f t="shared" si="3"/>
        <v>40</v>
      </c>
      <c r="E18" s="147" t="str">
        <f t="shared" si="4"/>
        <v>015</v>
      </c>
      <c r="F18" s="147" t="str">
        <f t="shared" si="0"/>
        <v>5000.11</v>
      </c>
      <c r="G18" s="146" t="s">
        <v>94</v>
      </c>
      <c r="H18" s="188">
        <v>0</v>
      </c>
      <c r="I18" s="188">
        <v>0</v>
      </c>
      <c r="J18" s="160"/>
      <c r="K18" s="160"/>
      <c r="L18" s="160"/>
      <c r="M18" s="188">
        <v>0</v>
      </c>
      <c r="N18" s="160">
        <v>0</v>
      </c>
      <c r="O18" s="160">
        <f t="shared" si="6"/>
        <v>0</v>
      </c>
      <c r="Q18" s="161">
        <v>0</v>
      </c>
      <c r="R18" s="161">
        <v>0</v>
      </c>
      <c r="S18" s="161"/>
      <c r="T18" s="161"/>
      <c r="U18" s="161"/>
      <c r="V18" s="161">
        <v>0</v>
      </c>
      <c r="W18" s="161">
        <v>0</v>
      </c>
      <c r="X18" s="161">
        <f t="shared" si="5"/>
        <v>0</v>
      </c>
      <c r="Z18" s="162">
        <v>0</v>
      </c>
      <c r="AA18" s="162">
        <v>0</v>
      </c>
      <c r="AB18" s="162"/>
      <c r="AC18" s="162"/>
      <c r="AD18" s="162"/>
      <c r="AE18" s="162">
        <v>0</v>
      </c>
      <c r="AF18" s="162">
        <v>0</v>
      </c>
      <c r="AG18" s="162">
        <f t="shared" si="7"/>
        <v>0</v>
      </c>
      <c r="AI18" s="163">
        <v>0</v>
      </c>
      <c r="AJ18" s="163">
        <v>0</v>
      </c>
      <c r="AK18" s="164">
        <v>0</v>
      </c>
      <c r="AL18" s="164">
        <f>IFERROR(VLOOKUP(B18,[2]rptBudgetaryBudgetCrossOrganiza!$A$4737:$N$5235,13,FALSE),"0")</f>
        <v>0</v>
      </c>
      <c r="AM18" s="164"/>
      <c r="AN18" s="164"/>
      <c r="AO18" s="164"/>
      <c r="AP18" s="164"/>
      <c r="AQ18" s="164">
        <f t="shared" si="8"/>
        <v>0</v>
      </c>
      <c r="AS18" s="161"/>
      <c r="AT18" s="161"/>
      <c r="AU18" s="161"/>
      <c r="AV18" s="161"/>
      <c r="AW18" s="161"/>
      <c r="AX18" s="161"/>
      <c r="AY18" s="161"/>
      <c r="AZ18" s="161">
        <f t="shared" si="9"/>
        <v>0</v>
      </c>
      <c r="BB18" s="164"/>
      <c r="BC18" s="164"/>
    </row>
    <row r="19" spans="1:55" x14ac:dyDescent="0.25">
      <c r="A19" s="158">
        <v>4</v>
      </c>
      <c r="B19" s="146" t="s">
        <v>272</v>
      </c>
      <c r="C19" s="159" t="str">
        <f t="shared" si="2"/>
        <v>30</v>
      </c>
      <c r="D19" s="159" t="str">
        <f t="shared" si="3"/>
        <v>40</v>
      </c>
      <c r="E19" s="147" t="str">
        <f t="shared" si="4"/>
        <v>015</v>
      </c>
      <c r="F19" s="147" t="str">
        <f t="shared" si="0"/>
        <v>5000.12</v>
      </c>
      <c r="G19" s="146" t="s">
        <v>95</v>
      </c>
      <c r="H19" s="188">
        <v>0</v>
      </c>
      <c r="I19" s="188">
        <v>0</v>
      </c>
      <c r="J19" s="160"/>
      <c r="K19" s="160"/>
      <c r="L19" s="160"/>
      <c r="M19" s="188">
        <v>0</v>
      </c>
      <c r="N19" s="160">
        <v>0</v>
      </c>
      <c r="O19" s="160">
        <f t="shared" si="6"/>
        <v>0</v>
      </c>
      <c r="Q19" s="161">
        <v>0</v>
      </c>
      <c r="R19" s="161">
        <v>0</v>
      </c>
      <c r="S19" s="161"/>
      <c r="T19" s="161"/>
      <c r="U19" s="161"/>
      <c r="V19" s="161">
        <v>0</v>
      </c>
      <c r="W19" s="161">
        <v>0</v>
      </c>
      <c r="X19" s="161">
        <f t="shared" si="5"/>
        <v>0</v>
      </c>
      <c r="Z19" s="162">
        <v>0</v>
      </c>
      <c r="AA19" s="162">
        <v>0</v>
      </c>
      <c r="AB19" s="162"/>
      <c r="AC19" s="162"/>
      <c r="AD19" s="162"/>
      <c r="AE19" s="162">
        <v>0</v>
      </c>
      <c r="AF19" s="162">
        <v>0</v>
      </c>
      <c r="AG19" s="162">
        <f t="shared" si="7"/>
        <v>0</v>
      </c>
      <c r="AI19" s="163">
        <v>0</v>
      </c>
      <c r="AJ19" s="163">
        <v>0</v>
      </c>
      <c r="AK19" s="164">
        <v>0</v>
      </c>
      <c r="AL19" s="164">
        <f>IFERROR(VLOOKUP(B19,[2]rptBudgetaryBudgetCrossOrganiza!$A$4737:$N$5235,13,FALSE),"0")</f>
        <v>0</v>
      </c>
      <c r="AM19" s="164"/>
      <c r="AN19" s="164"/>
      <c r="AO19" s="164"/>
      <c r="AP19" s="164"/>
      <c r="AQ19" s="164">
        <f t="shared" si="8"/>
        <v>0</v>
      </c>
      <c r="AS19" s="161"/>
      <c r="AT19" s="161"/>
      <c r="AU19" s="161"/>
      <c r="AV19" s="161"/>
      <c r="AW19" s="161"/>
      <c r="AX19" s="161"/>
      <c r="AY19" s="161"/>
      <c r="AZ19" s="161">
        <f t="shared" si="9"/>
        <v>0</v>
      </c>
      <c r="BB19" s="164"/>
      <c r="BC19" s="164"/>
    </row>
    <row r="20" spans="1:55" x14ac:dyDescent="0.25">
      <c r="A20" s="158">
        <v>4</v>
      </c>
      <c r="B20" s="146" t="s">
        <v>275</v>
      </c>
      <c r="C20" s="159" t="str">
        <f t="shared" si="2"/>
        <v>30</v>
      </c>
      <c r="D20" s="159" t="str">
        <f t="shared" si="3"/>
        <v>40</v>
      </c>
      <c r="E20" s="147" t="str">
        <f t="shared" si="4"/>
        <v>015</v>
      </c>
      <c r="F20" s="147" t="str">
        <f t="shared" si="0"/>
        <v>5000.99</v>
      </c>
      <c r="G20" s="146" t="s">
        <v>96</v>
      </c>
      <c r="H20" s="188">
        <v>140635</v>
      </c>
      <c r="I20" s="188">
        <v>5035</v>
      </c>
      <c r="J20" s="160"/>
      <c r="K20" s="160"/>
      <c r="L20" s="160"/>
      <c r="M20" s="188">
        <v>0</v>
      </c>
      <c r="N20" s="160">
        <v>0</v>
      </c>
      <c r="O20" s="160">
        <f t="shared" si="6"/>
        <v>-5035</v>
      </c>
      <c r="Q20" s="161">
        <v>0</v>
      </c>
      <c r="R20" s="161">
        <v>0</v>
      </c>
      <c r="S20" s="161"/>
      <c r="T20" s="161"/>
      <c r="U20" s="161"/>
      <c r="V20" s="161">
        <v>0</v>
      </c>
      <c r="W20" s="161">
        <v>0</v>
      </c>
      <c r="X20" s="161">
        <f t="shared" si="5"/>
        <v>0</v>
      </c>
      <c r="Z20" s="162">
        <v>16880</v>
      </c>
      <c r="AA20" s="162">
        <v>0</v>
      </c>
      <c r="AB20" s="162"/>
      <c r="AC20" s="162"/>
      <c r="AD20" s="162"/>
      <c r="AE20" s="162">
        <v>0</v>
      </c>
      <c r="AF20" s="162">
        <v>0</v>
      </c>
      <c r="AG20" s="162">
        <f t="shared" si="7"/>
        <v>0</v>
      </c>
      <c r="AI20" s="163">
        <v>16880</v>
      </c>
      <c r="AJ20" s="163">
        <v>16880</v>
      </c>
      <c r="AK20" s="164">
        <v>16880</v>
      </c>
      <c r="AL20" s="164">
        <f>IFERROR(VLOOKUP(B20,[2]rptBudgetaryBudgetCrossOrganiza!$A$4737:$N$5235,13,FALSE),"0")</f>
        <v>0</v>
      </c>
      <c r="AM20" s="164"/>
      <c r="AN20" s="164"/>
      <c r="AO20" s="164"/>
      <c r="AP20" s="164"/>
      <c r="AQ20" s="164">
        <f t="shared" si="8"/>
        <v>-16880</v>
      </c>
      <c r="AS20" s="161"/>
      <c r="AT20" s="161"/>
      <c r="AU20" s="161"/>
      <c r="AV20" s="161"/>
      <c r="AW20" s="161"/>
      <c r="AX20" s="161"/>
      <c r="AY20" s="161"/>
      <c r="AZ20" s="161">
        <f t="shared" si="9"/>
        <v>0</v>
      </c>
      <c r="BB20" s="164"/>
      <c r="BC20" s="164"/>
    </row>
    <row r="21" spans="1:55" x14ac:dyDescent="0.25">
      <c r="A21" s="158">
        <v>4</v>
      </c>
      <c r="B21" s="146" t="s">
        <v>433</v>
      </c>
      <c r="C21" s="159" t="str">
        <f t="shared" si="2"/>
        <v>30</v>
      </c>
      <c r="D21" s="159" t="str">
        <f t="shared" si="3"/>
        <v>40</v>
      </c>
      <c r="E21" s="147" t="str">
        <f t="shared" si="4"/>
        <v>015</v>
      </c>
      <c r="F21" s="147" t="str">
        <f t="shared" si="0"/>
        <v>5100.00</v>
      </c>
      <c r="G21" s="146" t="s">
        <v>97</v>
      </c>
      <c r="H21" s="188">
        <v>111387</v>
      </c>
      <c r="I21" s="188">
        <v>111387</v>
      </c>
      <c r="J21" s="160"/>
      <c r="K21" s="160"/>
      <c r="L21" s="160"/>
      <c r="M21" s="188">
        <v>118262.24</v>
      </c>
      <c r="N21" s="160">
        <v>118262.24</v>
      </c>
      <c r="O21" s="160">
        <f t="shared" si="6"/>
        <v>6875.2400000000052</v>
      </c>
      <c r="Q21" s="161">
        <v>132970</v>
      </c>
      <c r="R21" s="161">
        <v>132970</v>
      </c>
      <c r="S21" s="161"/>
      <c r="T21" s="161"/>
      <c r="U21" s="161"/>
      <c r="V21" s="161">
        <v>120797.44</v>
      </c>
      <c r="W21" s="161">
        <v>120797.44</v>
      </c>
      <c r="X21" s="161">
        <f t="shared" si="5"/>
        <v>-12172.559999999998</v>
      </c>
      <c r="Z21" s="162">
        <v>148710</v>
      </c>
      <c r="AA21" s="162">
        <v>151563</v>
      </c>
      <c r="AB21" s="162"/>
      <c r="AC21" s="162"/>
      <c r="AD21" s="162"/>
      <c r="AE21" s="162">
        <v>157371.79</v>
      </c>
      <c r="AF21" s="162">
        <v>157371.79</v>
      </c>
      <c r="AG21" s="162">
        <f t="shared" si="7"/>
        <v>5808.7900000000081</v>
      </c>
      <c r="AI21" s="163">
        <v>148710</v>
      </c>
      <c r="AJ21" s="163">
        <v>148710</v>
      </c>
      <c r="AK21" s="164">
        <v>148710</v>
      </c>
      <c r="AL21" s="164">
        <f>IFERROR(VLOOKUP(B21,[2]rptBudgetaryBudgetCrossOrganiza!$A$4737:$N$5235,13,FALSE),"0")</f>
        <v>42140.65</v>
      </c>
      <c r="AM21" s="164"/>
      <c r="AN21" s="164"/>
      <c r="AO21" s="164"/>
      <c r="AP21" s="164"/>
      <c r="AQ21" s="164">
        <f t="shared" si="8"/>
        <v>-148710</v>
      </c>
      <c r="AS21" s="161"/>
      <c r="AT21" s="161"/>
      <c r="AU21" s="161"/>
      <c r="AV21" s="161"/>
      <c r="AW21" s="161"/>
      <c r="AX21" s="161"/>
      <c r="AY21" s="161"/>
      <c r="AZ21" s="161">
        <f t="shared" si="9"/>
        <v>0</v>
      </c>
      <c r="BB21" s="164"/>
      <c r="BC21" s="164"/>
    </row>
    <row r="22" spans="1:55" x14ac:dyDescent="0.25">
      <c r="A22" s="158">
        <v>4</v>
      </c>
      <c r="B22" s="146" t="s">
        <v>278</v>
      </c>
      <c r="C22" s="159" t="str">
        <f t="shared" si="2"/>
        <v>30</v>
      </c>
      <c r="D22" s="159" t="str">
        <f t="shared" si="3"/>
        <v>40</v>
      </c>
      <c r="E22" s="147" t="str">
        <f t="shared" si="4"/>
        <v>015</v>
      </c>
      <c r="F22" s="147" t="str">
        <f t="shared" si="0"/>
        <v>5100.01</v>
      </c>
      <c r="G22" s="146" t="s">
        <v>98</v>
      </c>
      <c r="H22" s="188">
        <v>40153</v>
      </c>
      <c r="I22" s="188">
        <v>58455</v>
      </c>
      <c r="J22" s="160"/>
      <c r="K22" s="160"/>
      <c r="L22" s="160"/>
      <c r="M22" s="188">
        <v>41816.379999999997</v>
      </c>
      <c r="N22" s="160">
        <v>41816.379999999997</v>
      </c>
      <c r="O22" s="160">
        <f t="shared" si="6"/>
        <v>-16638.620000000003</v>
      </c>
      <c r="Q22" s="161">
        <v>47510</v>
      </c>
      <c r="R22" s="161">
        <v>47510</v>
      </c>
      <c r="S22" s="161"/>
      <c r="T22" s="161"/>
      <c r="U22" s="161"/>
      <c r="V22" s="161">
        <v>40965.22</v>
      </c>
      <c r="W22" s="161">
        <v>40965.22</v>
      </c>
      <c r="X22" s="161">
        <f t="shared" si="5"/>
        <v>-6544.7799999999988</v>
      </c>
      <c r="Z22" s="162">
        <v>51590</v>
      </c>
      <c r="AA22" s="162">
        <v>52352</v>
      </c>
      <c r="AB22" s="162"/>
      <c r="AC22" s="162"/>
      <c r="AD22" s="162"/>
      <c r="AE22" s="162">
        <v>52989.47</v>
      </c>
      <c r="AF22" s="162">
        <v>52989.47</v>
      </c>
      <c r="AG22" s="162">
        <f t="shared" si="7"/>
        <v>637.47000000000116</v>
      </c>
      <c r="AI22" s="163">
        <v>51590</v>
      </c>
      <c r="AJ22" s="163">
        <v>51590</v>
      </c>
      <c r="AK22" s="164">
        <v>51590</v>
      </c>
      <c r="AL22" s="164">
        <f>IFERROR(VLOOKUP(B22,[2]rptBudgetaryBudgetCrossOrganiza!$A$4737:$N$5235,13,FALSE),"0")</f>
        <v>15014.82</v>
      </c>
      <c r="AM22" s="164"/>
      <c r="AN22" s="164"/>
      <c r="AO22" s="164"/>
      <c r="AP22" s="164"/>
      <c r="AQ22" s="164">
        <f t="shared" si="8"/>
        <v>-51590</v>
      </c>
      <c r="AS22" s="161"/>
      <c r="AT22" s="161"/>
      <c r="AU22" s="161"/>
      <c r="AV22" s="161"/>
      <c r="AW22" s="161"/>
      <c r="AX22" s="161"/>
      <c r="AY22" s="161"/>
      <c r="AZ22" s="161">
        <f t="shared" si="9"/>
        <v>0</v>
      </c>
      <c r="BB22" s="164"/>
      <c r="BC22" s="164"/>
    </row>
    <row r="23" spans="1:55" x14ac:dyDescent="0.25">
      <c r="A23" s="158">
        <v>4</v>
      </c>
      <c r="B23" s="146" t="s">
        <v>281</v>
      </c>
      <c r="C23" s="159" t="str">
        <f t="shared" si="2"/>
        <v>30</v>
      </c>
      <c r="D23" s="159" t="str">
        <f t="shared" si="3"/>
        <v>40</v>
      </c>
      <c r="E23" s="147" t="str">
        <f t="shared" si="4"/>
        <v>015</v>
      </c>
      <c r="F23" s="147" t="str">
        <f t="shared" si="0"/>
        <v>5100.02</v>
      </c>
      <c r="G23" s="146" t="s">
        <v>99</v>
      </c>
      <c r="H23" s="188">
        <v>103620</v>
      </c>
      <c r="I23" s="188">
        <v>125520</v>
      </c>
      <c r="J23" s="160"/>
      <c r="K23" s="160"/>
      <c r="L23" s="160"/>
      <c r="M23" s="188">
        <v>110260.6</v>
      </c>
      <c r="N23" s="160">
        <v>110260.6</v>
      </c>
      <c r="O23" s="160">
        <f t="shared" si="6"/>
        <v>-15259.399999999994</v>
      </c>
      <c r="Q23" s="161">
        <v>117055</v>
      </c>
      <c r="R23" s="161">
        <v>117055</v>
      </c>
      <c r="S23" s="161"/>
      <c r="T23" s="161"/>
      <c r="U23" s="161"/>
      <c r="V23" s="161">
        <v>100826.67</v>
      </c>
      <c r="W23" s="161">
        <v>100826.67</v>
      </c>
      <c r="X23" s="161">
        <f t="shared" si="5"/>
        <v>-16228.330000000002</v>
      </c>
      <c r="Z23" s="162">
        <v>122220</v>
      </c>
      <c r="AA23" s="162">
        <v>121860</v>
      </c>
      <c r="AB23" s="162"/>
      <c r="AC23" s="162"/>
      <c r="AD23" s="162"/>
      <c r="AE23" s="162">
        <v>131445.62</v>
      </c>
      <c r="AF23" s="162">
        <v>131445.62</v>
      </c>
      <c r="AG23" s="162">
        <f t="shared" si="7"/>
        <v>9585.6199999999953</v>
      </c>
      <c r="AI23" s="163">
        <v>122220</v>
      </c>
      <c r="AJ23" s="163">
        <v>122220</v>
      </c>
      <c r="AK23" s="164">
        <v>122220</v>
      </c>
      <c r="AL23" s="164">
        <f>IFERROR(VLOOKUP(B23,[2]rptBudgetaryBudgetCrossOrganiza!$A$4737:$N$5235,13,FALSE),"0")</f>
        <v>36511.879999999997</v>
      </c>
      <c r="AM23" s="164"/>
      <c r="AN23" s="164"/>
      <c r="AO23" s="164"/>
      <c r="AP23" s="164"/>
      <c r="AQ23" s="164">
        <f t="shared" si="8"/>
        <v>-122220</v>
      </c>
      <c r="AS23" s="161"/>
      <c r="AT23" s="161"/>
      <c r="AU23" s="161"/>
      <c r="AV23" s="161"/>
      <c r="AW23" s="161"/>
      <c r="AX23" s="161"/>
      <c r="AY23" s="161"/>
      <c r="AZ23" s="161">
        <f t="shared" si="9"/>
        <v>0</v>
      </c>
      <c r="BB23" s="164"/>
      <c r="BC23" s="164"/>
    </row>
    <row r="24" spans="1:55" x14ac:dyDescent="0.25">
      <c r="A24" s="158">
        <v>4</v>
      </c>
      <c r="B24" s="146" t="s">
        <v>284</v>
      </c>
      <c r="C24" s="159" t="str">
        <f t="shared" si="2"/>
        <v>30</v>
      </c>
      <c r="D24" s="159" t="str">
        <f t="shared" si="3"/>
        <v>40</v>
      </c>
      <c r="E24" s="147" t="str">
        <f t="shared" si="4"/>
        <v>015</v>
      </c>
      <c r="F24" s="147" t="str">
        <f t="shared" si="0"/>
        <v>5100.03</v>
      </c>
      <c r="G24" s="146" t="s">
        <v>100</v>
      </c>
      <c r="H24" s="188">
        <v>9550</v>
      </c>
      <c r="I24" s="188">
        <v>11204</v>
      </c>
      <c r="J24" s="160"/>
      <c r="K24" s="160"/>
      <c r="L24" s="160"/>
      <c r="M24" s="188">
        <v>9644.32</v>
      </c>
      <c r="N24" s="160">
        <v>9644.32</v>
      </c>
      <c r="O24" s="160">
        <f t="shared" si="6"/>
        <v>-1559.6800000000003</v>
      </c>
      <c r="Q24" s="161">
        <v>10310</v>
      </c>
      <c r="R24" s="161">
        <v>10310</v>
      </c>
      <c r="S24" s="161"/>
      <c r="T24" s="161"/>
      <c r="U24" s="161"/>
      <c r="V24" s="161">
        <v>9184.24</v>
      </c>
      <c r="W24" s="161">
        <v>9184.24</v>
      </c>
      <c r="X24" s="161">
        <f t="shared" si="5"/>
        <v>-1125.7600000000002</v>
      </c>
      <c r="Z24" s="162">
        <v>11245</v>
      </c>
      <c r="AA24" s="162">
        <v>11245</v>
      </c>
      <c r="AB24" s="162"/>
      <c r="AC24" s="162"/>
      <c r="AD24" s="162"/>
      <c r="AE24" s="162">
        <v>10074.68</v>
      </c>
      <c r="AF24" s="162">
        <v>10074.68</v>
      </c>
      <c r="AG24" s="162">
        <f t="shared" si="7"/>
        <v>-1170.3199999999997</v>
      </c>
      <c r="AI24" s="163">
        <v>11245</v>
      </c>
      <c r="AJ24" s="163">
        <v>11245</v>
      </c>
      <c r="AK24" s="164">
        <v>11245</v>
      </c>
      <c r="AL24" s="164">
        <f>IFERROR(VLOOKUP(B24,[2]rptBudgetaryBudgetCrossOrganiza!$A$4737:$N$5235,13,FALSE),"0")</f>
        <v>2505.67</v>
      </c>
      <c r="AM24" s="164"/>
      <c r="AN24" s="164"/>
      <c r="AO24" s="164"/>
      <c r="AP24" s="164"/>
      <c r="AQ24" s="164">
        <f t="shared" si="8"/>
        <v>-11245</v>
      </c>
      <c r="AS24" s="161"/>
      <c r="AT24" s="161"/>
      <c r="AU24" s="161"/>
      <c r="AV24" s="161"/>
      <c r="AW24" s="161"/>
      <c r="AX24" s="161"/>
      <c r="AY24" s="161"/>
      <c r="AZ24" s="161">
        <f t="shared" si="9"/>
        <v>0</v>
      </c>
      <c r="BB24" s="164"/>
      <c r="BC24" s="164"/>
    </row>
    <row r="25" spans="1:55" x14ac:dyDescent="0.25">
      <c r="A25" s="158">
        <v>4</v>
      </c>
      <c r="B25" s="146" t="s">
        <v>287</v>
      </c>
      <c r="C25" s="159" t="str">
        <f t="shared" si="2"/>
        <v>30</v>
      </c>
      <c r="D25" s="159" t="str">
        <f t="shared" si="3"/>
        <v>40</v>
      </c>
      <c r="E25" s="147" t="str">
        <f t="shared" si="4"/>
        <v>015</v>
      </c>
      <c r="F25" s="147" t="str">
        <f t="shared" si="0"/>
        <v>5100.04</v>
      </c>
      <c r="G25" s="146" t="s">
        <v>101</v>
      </c>
      <c r="H25" s="188">
        <v>1428</v>
      </c>
      <c r="I25" s="188">
        <v>1667</v>
      </c>
      <c r="J25" s="160"/>
      <c r="K25" s="160"/>
      <c r="L25" s="160"/>
      <c r="M25" s="188">
        <v>1481.02</v>
      </c>
      <c r="N25" s="160">
        <v>1481.02</v>
      </c>
      <c r="O25" s="160">
        <f t="shared" si="6"/>
        <v>-185.98000000000002</v>
      </c>
      <c r="Q25" s="161">
        <v>1595</v>
      </c>
      <c r="R25" s="161">
        <v>1595</v>
      </c>
      <c r="S25" s="161"/>
      <c r="T25" s="161"/>
      <c r="U25" s="161"/>
      <c r="V25" s="161">
        <v>1447.32</v>
      </c>
      <c r="W25" s="161">
        <v>1447.32</v>
      </c>
      <c r="X25" s="161">
        <f t="shared" si="5"/>
        <v>-147.68000000000006</v>
      </c>
      <c r="Z25" s="162">
        <v>1715</v>
      </c>
      <c r="AA25" s="162">
        <v>1715</v>
      </c>
      <c r="AB25" s="162"/>
      <c r="AC25" s="162"/>
      <c r="AD25" s="162"/>
      <c r="AE25" s="162">
        <v>1606.2</v>
      </c>
      <c r="AF25" s="162">
        <v>1606.2</v>
      </c>
      <c r="AG25" s="162">
        <f t="shared" si="7"/>
        <v>-108.79999999999995</v>
      </c>
      <c r="AI25" s="163">
        <v>1715</v>
      </c>
      <c r="AJ25" s="163">
        <v>1715</v>
      </c>
      <c r="AK25" s="164">
        <v>1715</v>
      </c>
      <c r="AL25" s="164">
        <f>IFERROR(VLOOKUP(B25,[2]rptBudgetaryBudgetCrossOrganiza!$A$4737:$N$5235,13,FALSE),"0")</f>
        <v>405.08</v>
      </c>
      <c r="AM25" s="164"/>
      <c r="AN25" s="164"/>
      <c r="AO25" s="164"/>
      <c r="AP25" s="164"/>
      <c r="AQ25" s="164">
        <f t="shared" si="8"/>
        <v>-1715</v>
      </c>
      <c r="AS25" s="161"/>
      <c r="AT25" s="161"/>
      <c r="AU25" s="161"/>
      <c r="AV25" s="161"/>
      <c r="AW25" s="161"/>
      <c r="AX25" s="161"/>
      <c r="AY25" s="161"/>
      <c r="AZ25" s="161">
        <f t="shared" si="9"/>
        <v>0</v>
      </c>
      <c r="BB25" s="164"/>
      <c r="BC25" s="164"/>
    </row>
    <row r="26" spans="1:55" x14ac:dyDescent="0.25">
      <c r="A26" s="158">
        <v>4</v>
      </c>
      <c r="B26" s="146" t="s">
        <v>290</v>
      </c>
      <c r="C26" s="159" t="str">
        <f t="shared" si="2"/>
        <v>30</v>
      </c>
      <c r="D26" s="159" t="str">
        <f t="shared" si="3"/>
        <v>40</v>
      </c>
      <c r="E26" s="147" t="str">
        <f t="shared" si="4"/>
        <v>015</v>
      </c>
      <c r="F26" s="147" t="str">
        <f t="shared" si="0"/>
        <v>5100.05</v>
      </c>
      <c r="G26" s="146" t="s">
        <v>102</v>
      </c>
      <c r="H26" s="188">
        <v>1335</v>
      </c>
      <c r="I26" s="188">
        <v>1706</v>
      </c>
      <c r="J26" s="160"/>
      <c r="K26" s="160"/>
      <c r="L26" s="160"/>
      <c r="M26" s="188">
        <v>1476.93</v>
      </c>
      <c r="N26" s="160">
        <v>1476.93</v>
      </c>
      <c r="O26" s="160">
        <f t="shared" si="6"/>
        <v>-229.06999999999994</v>
      </c>
      <c r="Q26" s="161">
        <v>1390</v>
      </c>
      <c r="R26" s="161">
        <v>1390</v>
      </c>
      <c r="S26" s="161"/>
      <c r="T26" s="161"/>
      <c r="U26" s="161"/>
      <c r="V26" s="161">
        <v>1510.56</v>
      </c>
      <c r="W26" s="161">
        <v>1510.56</v>
      </c>
      <c r="X26" s="161">
        <f t="shared" si="5"/>
        <v>120.55999999999995</v>
      </c>
      <c r="Z26" s="162">
        <v>1590</v>
      </c>
      <c r="AA26" s="162">
        <v>1590</v>
      </c>
      <c r="AB26" s="162"/>
      <c r="AC26" s="162"/>
      <c r="AD26" s="162"/>
      <c r="AE26" s="162">
        <v>1581.94</v>
      </c>
      <c r="AF26" s="162">
        <v>1581.94</v>
      </c>
      <c r="AG26" s="162">
        <f t="shared" si="7"/>
        <v>-8.0599999999999454</v>
      </c>
      <c r="AI26" s="163">
        <v>1590</v>
      </c>
      <c r="AJ26" s="163">
        <v>1590</v>
      </c>
      <c r="AK26" s="164">
        <v>1590</v>
      </c>
      <c r="AL26" s="164">
        <f>IFERROR(VLOOKUP(B26,[2]rptBudgetaryBudgetCrossOrganiza!$A$4737:$N$5235,13,FALSE),"0")</f>
        <v>384.72</v>
      </c>
      <c r="AM26" s="164"/>
      <c r="AN26" s="164"/>
      <c r="AO26" s="164"/>
      <c r="AP26" s="164"/>
      <c r="AQ26" s="164">
        <f t="shared" si="8"/>
        <v>-1590</v>
      </c>
      <c r="AS26" s="161"/>
      <c r="AT26" s="161"/>
      <c r="AU26" s="161"/>
      <c r="AV26" s="161"/>
      <c r="AW26" s="161"/>
      <c r="AX26" s="161"/>
      <c r="AY26" s="161"/>
      <c r="AZ26" s="161">
        <f t="shared" si="9"/>
        <v>0</v>
      </c>
      <c r="BB26" s="164"/>
      <c r="BC26" s="164"/>
    </row>
    <row r="27" spans="1:55" x14ac:dyDescent="0.25">
      <c r="A27" s="158">
        <v>4</v>
      </c>
      <c r="B27" s="146" t="s">
        <v>293</v>
      </c>
      <c r="C27" s="159" t="str">
        <f t="shared" si="2"/>
        <v>30</v>
      </c>
      <c r="D27" s="159" t="str">
        <f t="shared" si="3"/>
        <v>40</v>
      </c>
      <c r="E27" s="147" t="str">
        <f t="shared" si="4"/>
        <v>015</v>
      </c>
      <c r="F27" s="147" t="str">
        <f t="shared" si="0"/>
        <v>5100.06</v>
      </c>
      <c r="G27" s="146" t="s">
        <v>103</v>
      </c>
      <c r="H27" s="188">
        <v>15500</v>
      </c>
      <c r="I27" s="188">
        <v>15500</v>
      </c>
      <c r="J27" s="160"/>
      <c r="K27" s="160"/>
      <c r="L27" s="160"/>
      <c r="M27" s="188">
        <v>15500</v>
      </c>
      <c r="N27" s="160">
        <v>15500</v>
      </c>
      <c r="O27" s="160">
        <f t="shared" si="6"/>
        <v>0</v>
      </c>
      <c r="Q27" s="161">
        <v>21000</v>
      </c>
      <c r="R27" s="161">
        <v>21000</v>
      </c>
      <c r="S27" s="161"/>
      <c r="T27" s="161"/>
      <c r="U27" s="161"/>
      <c r="V27" s="161">
        <v>21000</v>
      </c>
      <c r="W27" s="161">
        <v>21000</v>
      </c>
      <c r="X27" s="161">
        <f t="shared" si="5"/>
        <v>0</v>
      </c>
      <c r="Z27" s="162">
        <v>22600</v>
      </c>
      <c r="AA27" s="162">
        <v>22600</v>
      </c>
      <c r="AB27" s="162"/>
      <c r="AC27" s="162"/>
      <c r="AD27" s="162"/>
      <c r="AE27" s="162">
        <v>7533.32</v>
      </c>
      <c r="AF27" s="162">
        <v>7533.32</v>
      </c>
      <c r="AG27" s="162">
        <f t="shared" si="7"/>
        <v>-15066.68</v>
      </c>
      <c r="AI27" s="163">
        <v>22600</v>
      </c>
      <c r="AJ27" s="163">
        <v>22600</v>
      </c>
      <c r="AK27" s="164">
        <v>22600</v>
      </c>
      <c r="AL27" s="164">
        <f>IFERROR(VLOOKUP(B27,[2]rptBudgetaryBudgetCrossOrganiza!$A$4737:$N$5235,13,FALSE),"0")</f>
        <v>0</v>
      </c>
      <c r="AM27" s="164"/>
      <c r="AN27" s="164"/>
      <c r="AO27" s="164"/>
      <c r="AP27" s="164"/>
      <c r="AQ27" s="164">
        <f t="shared" si="8"/>
        <v>-22600</v>
      </c>
      <c r="AS27" s="161"/>
      <c r="AT27" s="161"/>
      <c r="AU27" s="161"/>
      <c r="AV27" s="161"/>
      <c r="AW27" s="161"/>
      <c r="AX27" s="161"/>
      <c r="AY27" s="161"/>
      <c r="AZ27" s="161">
        <f t="shared" si="9"/>
        <v>0</v>
      </c>
      <c r="BB27" s="164"/>
      <c r="BC27" s="164"/>
    </row>
    <row r="28" spans="1:55" x14ac:dyDescent="0.25">
      <c r="A28" s="158">
        <v>4</v>
      </c>
      <c r="B28" s="146" t="s">
        <v>296</v>
      </c>
      <c r="C28" s="159" t="str">
        <f t="shared" si="2"/>
        <v>30</v>
      </c>
      <c r="D28" s="159" t="str">
        <f t="shared" si="3"/>
        <v>40</v>
      </c>
      <c r="E28" s="147" t="str">
        <f t="shared" si="4"/>
        <v>015</v>
      </c>
      <c r="F28" s="147" t="str">
        <f t="shared" si="0"/>
        <v>5100.07</v>
      </c>
      <c r="G28" s="146" t="s">
        <v>104</v>
      </c>
      <c r="H28" s="188">
        <v>3380</v>
      </c>
      <c r="I28" s="188">
        <v>4168</v>
      </c>
      <c r="J28" s="160"/>
      <c r="K28" s="160"/>
      <c r="L28" s="160"/>
      <c r="M28" s="188">
        <v>4006.85</v>
      </c>
      <c r="N28" s="160">
        <v>4006.85</v>
      </c>
      <c r="O28" s="160">
        <f t="shared" si="6"/>
        <v>-161.15000000000009</v>
      </c>
      <c r="Q28" s="161">
        <v>4770</v>
      </c>
      <c r="R28" s="161">
        <v>4770</v>
      </c>
      <c r="S28" s="161"/>
      <c r="T28" s="161"/>
      <c r="U28" s="161"/>
      <c r="V28" s="161">
        <v>3909.6</v>
      </c>
      <c r="W28" s="161">
        <v>3909.6</v>
      </c>
      <c r="X28" s="161">
        <f t="shared" si="5"/>
        <v>-860.40000000000009</v>
      </c>
      <c r="Z28" s="162">
        <v>4310</v>
      </c>
      <c r="AA28" s="162">
        <v>4310</v>
      </c>
      <c r="AB28" s="162"/>
      <c r="AC28" s="162"/>
      <c r="AD28" s="162"/>
      <c r="AE28" s="162">
        <v>4137.68</v>
      </c>
      <c r="AF28" s="162">
        <v>4137.68</v>
      </c>
      <c r="AG28" s="162">
        <f t="shared" si="7"/>
        <v>-172.31999999999971</v>
      </c>
      <c r="AI28" s="163">
        <v>4310</v>
      </c>
      <c r="AJ28" s="163">
        <v>4310</v>
      </c>
      <c r="AK28" s="164">
        <v>4310</v>
      </c>
      <c r="AL28" s="164">
        <f>IFERROR(VLOOKUP(B28,[2]rptBudgetaryBudgetCrossOrganiza!$A$4737:$N$5235,13,FALSE),"0")</f>
        <v>896.4</v>
      </c>
      <c r="AM28" s="164"/>
      <c r="AN28" s="164"/>
      <c r="AO28" s="164"/>
      <c r="AP28" s="164"/>
      <c r="AQ28" s="164">
        <f t="shared" si="8"/>
        <v>-4310</v>
      </c>
      <c r="AS28" s="161"/>
      <c r="AT28" s="161"/>
      <c r="AU28" s="161"/>
      <c r="AV28" s="161"/>
      <c r="AW28" s="161"/>
      <c r="AX28" s="161"/>
      <c r="AY28" s="161"/>
      <c r="AZ28" s="161">
        <f t="shared" si="9"/>
        <v>0</v>
      </c>
      <c r="BB28" s="164"/>
      <c r="BC28" s="164"/>
    </row>
    <row r="29" spans="1:55" x14ac:dyDescent="0.25">
      <c r="A29" s="158">
        <v>4</v>
      </c>
      <c r="B29" s="146" t="s">
        <v>299</v>
      </c>
      <c r="C29" s="159" t="str">
        <f t="shared" si="2"/>
        <v>30</v>
      </c>
      <c r="D29" s="159" t="str">
        <f t="shared" si="3"/>
        <v>40</v>
      </c>
      <c r="E29" s="147" t="str">
        <f t="shared" si="4"/>
        <v>015</v>
      </c>
      <c r="F29" s="147" t="str">
        <f t="shared" si="0"/>
        <v>5100.08</v>
      </c>
      <c r="G29" s="146" t="s">
        <v>105</v>
      </c>
      <c r="H29" s="188">
        <v>7679</v>
      </c>
      <c r="I29" s="188">
        <v>7679</v>
      </c>
      <c r="J29" s="160"/>
      <c r="K29" s="160"/>
      <c r="L29" s="160"/>
      <c r="M29" s="188">
        <v>7007.51</v>
      </c>
      <c r="N29" s="160">
        <v>7007.51</v>
      </c>
      <c r="O29" s="160">
        <f t="shared" si="6"/>
        <v>-671.48999999999978</v>
      </c>
      <c r="Q29" s="161">
        <v>2740</v>
      </c>
      <c r="R29" s="161">
        <v>2740</v>
      </c>
      <c r="S29" s="161"/>
      <c r="T29" s="161"/>
      <c r="U29" s="161"/>
      <c r="V29" s="161">
        <v>2734.85</v>
      </c>
      <c r="W29" s="161">
        <v>2734.85</v>
      </c>
      <c r="X29" s="161">
        <f t="shared" si="5"/>
        <v>-5.1500000000000909</v>
      </c>
      <c r="Z29" s="162">
        <v>2880</v>
      </c>
      <c r="AA29" s="162">
        <v>2880</v>
      </c>
      <c r="AB29" s="162"/>
      <c r="AC29" s="162"/>
      <c r="AD29" s="162"/>
      <c r="AE29" s="162">
        <v>955.12</v>
      </c>
      <c r="AF29" s="162">
        <v>955.12</v>
      </c>
      <c r="AG29" s="162">
        <f t="shared" si="7"/>
        <v>-1924.88</v>
      </c>
      <c r="AI29" s="163">
        <v>2880</v>
      </c>
      <c r="AJ29" s="163">
        <v>2880</v>
      </c>
      <c r="AK29" s="164">
        <v>2880</v>
      </c>
      <c r="AL29" s="164">
        <f>IFERROR(VLOOKUP(B29,[2]rptBudgetaryBudgetCrossOrganiza!$A$4737:$N$5235,13,FALSE),"0")</f>
        <v>997.89</v>
      </c>
      <c r="AM29" s="164"/>
      <c r="AN29" s="164"/>
      <c r="AO29" s="164"/>
      <c r="AP29" s="164"/>
      <c r="AQ29" s="164">
        <f t="shared" si="8"/>
        <v>-2880</v>
      </c>
      <c r="AS29" s="161"/>
      <c r="AT29" s="161"/>
      <c r="AU29" s="161"/>
      <c r="AV29" s="161"/>
      <c r="AW29" s="161"/>
      <c r="AX29" s="161"/>
      <c r="AY29" s="161"/>
      <c r="AZ29" s="161">
        <f t="shared" si="9"/>
        <v>0</v>
      </c>
      <c r="BB29" s="164"/>
      <c r="BC29" s="164"/>
    </row>
    <row r="30" spans="1:55" x14ac:dyDescent="0.25">
      <c r="A30" s="158">
        <v>4</v>
      </c>
      <c r="B30" s="146" t="s">
        <v>302</v>
      </c>
      <c r="C30" s="159" t="str">
        <f t="shared" si="2"/>
        <v>30</v>
      </c>
      <c r="D30" s="159" t="str">
        <f t="shared" si="3"/>
        <v>40</v>
      </c>
      <c r="E30" s="147" t="str">
        <f t="shared" si="4"/>
        <v>015</v>
      </c>
      <c r="F30" s="147" t="str">
        <f t="shared" si="0"/>
        <v>5100.09</v>
      </c>
      <c r="G30" s="146" t="s">
        <v>106</v>
      </c>
      <c r="H30" s="188">
        <v>0</v>
      </c>
      <c r="I30" s="188">
        <v>0</v>
      </c>
      <c r="J30" s="160"/>
      <c r="K30" s="160"/>
      <c r="L30" s="160"/>
      <c r="M30" s="188">
        <v>0</v>
      </c>
      <c r="N30" s="160">
        <v>0</v>
      </c>
      <c r="O30" s="160">
        <f t="shared" si="6"/>
        <v>0</v>
      </c>
      <c r="Q30" s="161">
        <v>0</v>
      </c>
      <c r="R30" s="161">
        <v>0</v>
      </c>
      <c r="S30" s="161"/>
      <c r="T30" s="161"/>
      <c r="U30" s="161"/>
      <c r="V30" s="161">
        <v>0</v>
      </c>
      <c r="W30" s="161">
        <v>0</v>
      </c>
      <c r="X30" s="161">
        <f t="shared" si="5"/>
        <v>0</v>
      </c>
      <c r="Z30" s="162">
        <v>0</v>
      </c>
      <c r="AA30" s="162">
        <v>0</v>
      </c>
      <c r="AB30" s="162"/>
      <c r="AC30" s="162"/>
      <c r="AD30" s="162"/>
      <c r="AE30" s="162">
        <v>0</v>
      </c>
      <c r="AF30" s="162">
        <v>0</v>
      </c>
      <c r="AG30" s="162">
        <f t="shared" si="7"/>
        <v>0</v>
      </c>
      <c r="AI30" s="163">
        <v>0</v>
      </c>
      <c r="AJ30" s="163">
        <v>0</v>
      </c>
      <c r="AK30" s="164">
        <v>0</v>
      </c>
      <c r="AL30" s="164">
        <f>IFERROR(VLOOKUP(B30,[2]rptBudgetaryBudgetCrossOrganiza!$A$4737:$N$5235,13,FALSE),"0")</f>
        <v>0</v>
      </c>
      <c r="AM30" s="164"/>
      <c r="AN30" s="164"/>
      <c r="AO30" s="164"/>
      <c r="AP30" s="164"/>
      <c r="AQ30" s="164">
        <f t="shared" si="8"/>
        <v>0</v>
      </c>
      <c r="AS30" s="161"/>
      <c r="AT30" s="161"/>
      <c r="AU30" s="161"/>
      <c r="AV30" s="161"/>
      <c r="AW30" s="161"/>
      <c r="AX30" s="161"/>
      <c r="AY30" s="161"/>
      <c r="AZ30" s="161">
        <f t="shared" si="9"/>
        <v>0</v>
      </c>
      <c r="BB30" s="164"/>
      <c r="BC30" s="164"/>
    </row>
    <row r="31" spans="1:55" x14ac:dyDescent="0.25">
      <c r="A31" s="158">
        <v>4</v>
      </c>
      <c r="B31" s="146" t="s">
        <v>437</v>
      </c>
      <c r="C31" s="159" t="str">
        <f t="shared" si="2"/>
        <v>30</v>
      </c>
      <c r="D31" s="159" t="str">
        <f t="shared" si="3"/>
        <v>40</v>
      </c>
      <c r="E31" s="147" t="str">
        <f t="shared" si="4"/>
        <v>015</v>
      </c>
      <c r="F31" s="147" t="str">
        <f t="shared" si="0"/>
        <v>5100.10</v>
      </c>
      <c r="G31" s="146" t="s">
        <v>107</v>
      </c>
      <c r="H31" s="188">
        <v>300</v>
      </c>
      <c r="I31" s="188">
        <v>300</v>
      </c>
      <c r="J31" s="160"/>
      <c r="K31" s="160"/>
      <c r="L31" s="160"/>
      <c r="M31" s="188">
        <v>150</v>
      </c>
      <c r="N31" s="160">
        <v>150</v>
      </c>
      <c r="O31" s="160">
        <f t="shared" si="6"/>
        <v>-150</v>
      </c>
      <c r="Q31" s="161">
        <v>300</v>
      </c>
      <c r="R31" s="161">
        <v>300</v>
      </c>
      <c r="S31" s="161"/>
      <c r="T31" s="161"/>
      <c r="U31" s="161"/>
      <c r="V31" s="161">
        <v>150</v>
      </c>
      <c r="W31" s="161">
        <v>150</v>
      </c>
      <c r="X31" s="161">
        <f t="shared" si="5"/>
        <v>-150</v>
      </c>
      <c r="Z31" s="162">
        <v>300</v>
      </c>
      <c r="AA31" s="162">
        <v>300</v>
      </c>
      <c r="AB31" s="162"/>
      <c r="AC31" s="162"/>
      <c r="AD31" s="162"/>
      <c r="AE31" s="162">
        <v>1050</v>
      </c>
      <c r="AF31" s="162">
        <v>1050</v>
      </c>
      <c r="AG31" s="162">
        <f t="shared" si="7"/>
        <v>750</v>
      </c>
      <c r="AI31" s="163">
        <v>300</v>
      </c>
      <c r="AJ31" s="163">
        <v>300</v>
      </c>
      <c r="AK31" s="164">
        <v>300</v>
      </c>
      <c r="AL31" s="164">
        <f>IFERROR(VLOOKUP(B31,[2]rptBudgetaryBudgetCrossOrganiza!$A$4737:$N$5235,13,FALSE),"0")</f>
        <v>0</v>
      </c>
      <c r="AM31" s="164"/>
      <c r="AN31" s="164"/>
      <c r="AO31" s="164"/>
      <c r="AP31" s="164"/>
      <c r="AQ31" s="164">
        <f t="shared" si="8"/>
        <v>-300</v>
      </c>
      <c r="AS31" s="161"/>
      <c r="AT31" s="161"/>
      <c r="AU31" s="161"/>
      <c r="AV31" s="161"/>
      <c r="AW31" s="161"/>
      <c r="AX31" s="161"/>
      <c r="AY31" s="161"/>
      <c r="AZ31" s="161">
        <f t="shared" si="9"/>
        <v>0</v>
      </c>
      <c r="BB31" s="164"/>
      <c r="BC31" s="164"/>
    </row>
    <row r="32" spans="1:55" x14ac:dyDescent="0.25">
      <c r="A32" s="158">
        <v>4</v>
      </c>
      <c r="B32" s="146" t="s">
        <v>305</v>
      </c>
      <c r="C32" s="159" t="str">
        <f t="shared" si="2"/>
        <v>30</v>
      </c>
      <c r="D32" s="159" t="str">
        <f t="shared" si="3"/>
        <v>40</v>
      </c>
      <c r="E32" s="147" t="str">
        <f t="shared" si="4"/>
        <v>015</v>
      </c>
      <c r="F32" s="147" t="str">
        <f t="shared" si="0"/>
        <v>5100.11</v>
      </c>
      <c r="G32" s="146" t="s">
        <v>108</v>
      </c>
      <c r="H32" s="188">
        <v>9850</v>
      </c>
      <c r="I32" s="188">
        <v>11072</v>
      </c>
      <c r="J32" s="160"/>
      <c r="K32" s="160"/>
      <c r="L32" s="160"/>
      <c r="M32" s="188">
        <v>10810.22</v>
      </c>
      <c r="N32" s="160">
        <v>10810.22</v>
      </c>
      <c r="O32" s="160">
        <f t="shared" si="6"/>
        <v>-261.78000000000065</v>
      </c>
      <c r="Q32" s="161">
        <v>11210</v>
      </c>
      <c r="R32" s="161">
        <v>11210</v>
      </c>
      <c r="S32" s="161"/>
      <c r="T32" s="161"/>
      <c r="U32" s="161"/>
      <c r="V32" s="161">
        <v>10214.030000000001</v>
      </c>
      <c r="W32" s="161">
        <v>10214.030000000001</v>
      </c>
      <c r="X32" s="161">
        <f t="shared" si="5"/>
        <v>-995.96999999999935</v>
      </c>
      <c r="Z32" s="162">
        <v>11305</v>
      </c>
      <c r="AA32" s="162">
        <v>11500</v>
      </c>
      <c r="AB32" s="162"/>
      <c r="AC32" s="162"/>
      <c r="AD32" s="162"/>
      <c r="AE32" s="162">
        <v>13033.29</v>
      </c>
      <c r="AF32" s="162">
        <v>13033.29</v>
      </c>
      <c r="AG32" s="162">
        <f t="shared" si="7"/>
        <v>1533.2900000000009</v>
      </c>
      <c r="AI32" s="163">
        <v>11305</v>
      </c>
      <c r="AJ32" s="163">
        <v>11305</v>
      </c>
      <c r="AK32" s="164">
        <v>11305</v>
      </c>
      <c r="AL32" s="164">
        <f>IFERROR(VLOOKUP(B32,[2]rptBudgetaryBudgetCrossOrganiza!$A$4737:$N$5235,13,FALSE),"0")</f>
        <v>3388.55</v>
      </c>
      <c r="AM32" s="164"/>
      <c r="AN32" s="164"/>
      <c r="AO32" s="164"/>
      <c r="AP32" s="164"/>
      <c r="AQ32" s="164">
        <f t="shared" si="8"/>
        <v>-11305</v>
      </c>
      <c r="AS32" s="161"/>
      <c r="AT32" s="161"/>
      <c r="AU32" s="161"/>
      <c r="AV32" s="161"/>
      <c r="AW32" s="161"/>
      <c r="AX32" s="161"/>
      <c r="AY32" s="161"/>
      <c r="AZ32" s="161">
        <f t="shared" si="9"/>
        <v>0</v>
      </c>
      <c r="BB32" s="164"/>
      <c r="BC32" s="164"/>
    </row>
    <row r="33" spans="1:55" x14ac:dyDescent="0.25">
      <c r="A33" s="158">
        <v>4</v>
      </c>
      <c r="B33" s="146" t="s">
        <v>308</v>
      </c>
      <c r="C33" s="159" t="str">
        <f t="shared" si="2"/>
        <v>30</v>
      </c>
      <c r="D33" s="159" t="str">
        <f t="shared" si="3"/>
        <v>40</v>
      </c>
      <c r="E33" s="147" t="str">
        <f t="shared" si="4"/>
        <v>015</v>
      </c>
      <c r="F33" s="147" t="str">
        <f t="shared" si="0"/>
        <v>5100.12</v>
      </c>
      <c r="G33" s="146" t="s">
        <v>109</v>
      </c>
      <c r="H33" s="188">
        <v>0</v>
      </c>
      <c r="I33" s="188">
        <v>0</v>
      </c>
      <c r="J33" s="160"/>
      <c r="K33" s="160"/>
      <c r="L33" s="160"/>
      <c r="M33" s="188">
        <v>0</v>
      </c>
      <c r="N33" s="160">
        <v>0</v>
      </c>
      <c r="O33" s="160">
        <f t="shared" si="6"/>
        <v>0</v>
      </c>
      <c r="Q33" s="161">
        <v>0</v>
      </c>
      <c r="R33" s="161">
        <v>0</v>
      </c>
      <c r="S33" s="161"/>
      <c r="T33" s="161"/>
      <c r="U33" s="161"/>
      <c r="V33" s="161">
        <v>0</v>
      </c>
      <c r="W33" s="161">
        <v>0</v>
      </c>
      <c r="X33" s="161">
        <f t="shared" si="5"/>
        <v>0</v>
      </c>
      <c r="Z33" s="162">
        <v>0</v>
      </c>
      <c r="AA33" s="162">
        <v>0</v>
      </c>
      <c r="AB33" s="162"/>
      <c r="AC33" s="162"/>
      <c r="AD33" s="162"/>
      <c r="AE33" s="162">
        <v>0</v>
      </c>
      <c r="AF33" s="162">
        <v>0</v>
      </c>
      <c r="AG33" s="162">
        <f t="shared" si="7"/>
        <v>0</v>
      </c>
      <c r="AI33" s="163">
        <v>0</v>
      </c>
      <c r="AJ33" s="163">
        <v>0</v>
      </c>
      <c r="AK33" s="164">
        <v>0</v>
      </c>
      <c r="AL33" s="164">
        <f>IFERROR(VLOOKUP(B33,[2]rptBudgetaryBudgetCrossOrganiza!$A$4737:$N$5235,13,FALSE),"0")</f>
        <v>0</v>
      </c>
      <c r="AM33" s="164"/>
      <c r="AN33" s="164"/>
      <c r="AO33" s="164"/>
      <c r="AP33" s="164"/>
      <c r="AQ33" s="164">
        <f t="shared" si="8"/>
        <v>0</v>
      </c>
      <c r="AS33" s="161"/>
      <c r="AT33" s="161"/>
      <c r="AU33" s="161"/>
      <c r="AV33" s="161"/>
      <c r="AW33" s="161"/>
      <c r="AX33" s="161"/>
      <c r="AY33" s="161"/>
      <c r="AZ33" s="161">
        <f t="shared" si="9"/>
        <v>0</v>
      </c>
      <c r="BB33" s="164"/>
      <c r="BC33" s="164"/>
    </row>
    <row r="34" spans="1:55" x14ac:dyDescent="0.25">
      <c r="A34" s="158">
        <v>4</v>
      </c>
      <c r="B34" s="146" t="s">
        <v>311</v>
      </c>
      <c r="C34" s="159" t="str">
        <f t="shared" si="2"/>
        <v>30</v>
      </c>
      <c r="D34" s="159" t="str">
        <f t="shared" si="3"/>
        <v>40</v>
      </c>
      <c r="E34" s="147" t="str">
        <f t="shared" si="4"/>
        <v>015</v>
      </c>
      <c r="F34" s="147" t="str">
        <f t="shared" si="0"/>
        <v>5100.15</v>
      </c>
      <c r="G34" s="146" t="s">
        <v>110</v>
      </c>
      <c r="H34" s="188">
        <v>4116</v>
      </c>
      <c r="I34" s="188">
        <v>4116</v>
      </c>
      <c r="J34" s="160"/>
      <c r="K34" s="160"/>
      <c r="L34" s="160"/>
      <c r="M34" s="188">
        <v>4536</v>
      </c>
      <c r="N34" s="160">
        <v>4536</v>
      </c>
      <c r="O34" s="160">
        <f t="shared" si="6"/>
        <v>420</v>
      </c>
      <c r="Q34" s="161">
        <v>3700</v>
      </c>
      <c r="R34" s="161">
        <v>3700</v>
      </c>
      <c r="S34" s="161"/>
      <c r="T34" s="161"/>
      <c r="U34" s="161"/>
      <c r="V34" s="161">
        <v>3691.2</v>
      </c>
      <c r="W34" s="161">
        <v>3691.2</v>
      </c>
      <c r="X34" s="161">
        <f t="shared" si="5"/>
        <v>-8.8000000000001819</v>
      </c>
      <c r="Z34" s="162">
        <v>3695</v>
      </c>
      <c r="AA34" s="162">
        <v>3695</v>
      </c>
      <c r="AB34" s="162"/>
      <c r="AC34" s="162"/>
      <c r="AD34" s="162"/>
      <c r="AE34" s="162">
        <v>4692.3999999999996</v>
      </c>
      <c r="AF34" s="162">
        <v>4692.3999999999996</v>
      </c>
      <c r="AG34" s="162">
        <f t="shared" si="7"/>
        <v>997.39999999999964</v>
      </c>
      <c r="AI34" s="163">
        <v>3695</v>
      </c>
      <c r="AJ34" s="163">
        <v>3695</v>
      </c>
      <c r="AK34" s="164">
        <v>3695</v>
      </c>
      <c r="AL34" s="164">
        <f>IFERROR(VLOOKUP(B34,[2]rptBudgetaryBudgetCrossOrganiza!$A$4737:$N$5235,13,FALSE),"0")</f>
        <v>1223.4000000000001</v>
      </c>
      <c r="AM34" s="164"/>
      <c r="AN34" s="164"/>
      <c r="AO34" s="164"/>
      <c r="AP34" s="164"/>
      <c r="AQ34" s="164">
        <f t="shared" si="8"/>
        <v>-3695</v>
      </c>
      <c r="AS34" s="161"/>
      <c r="AT34" s="161"/>
      <c r="AU34" s="161"/>
      <c r="AV34" s="161"/>
      <c r="AW34" s="161"/>
      <c r="AX34" s="161"/>
      <c r="AY34" s="161"/>
      <c r="AZ34" s="161">
        <f t="shared" si="9"/>
        <v>0</v>
      </c>
      <c r="BB34" s="164"/>
      <c r="BC34" s="164"/>
    </row>
    <row r="35" spans="1:55" x14ac:dyDescent="0.25">
      <c r="A35" s="158">
        <v>4</v>
      </c>
      <c r="B35" s="146" t="s">
        <v>314</v>
      </c>
      <c r="C35" s="159" t="str">
        <f t="shared" si="2"/>
        <v>30</v>
      </c>
      <c r="D35" s="159" t="str">
        <f t="shared" si="3"/>
        <v>40</v>
      </c>
      <c r="E35" s="147" t="str">
        <f t="shared" si="4"/>
        <v>015</v>
      </c>
      <c r="F35" s="147" t="str">
        <f t="shared" ref="F35:F66" si="10">RIGHT(B35,7)</f>
        <v>5100.16</v>
      </c>
      <c r="G35" s="146" t="s">
        <v>111</v>
      </c>
      <c r="H35" s="188">
        <v>0</v>
      </c>
      <c r="I35" s="188">
        <v>0</v>
      </c>
      <c r="J35" s="160"/>
      <c r="K35" s="160"/>
      <c r="L35" s="160"/>
      <c r="M35" s="188">
        <v>0</v>
      </c>
      <c r="N35" s="160">
        <v>0</v>
      </c>
      <c r="O35" s="160">
        <f t="shared" si="6"/>
        <v>0</v>
      </c>
      <c r="Q35" s="161">
        <v>0</v>
      </c>
      <c r="R35" s="161">
        <v>0</v>
      </c>
      <c r="S35" s="161"/>
      <c r="T35" s="161"/>
      <c r="U35" s="161"/>
      <c r="V35" s="161">
        <v>0</v>
      </c>
      <c r="W35" s="161">
        <v>0</v>
      </c>
      <c r="X35" s="161">
        <f t="shared" si="5"/>
        <v>0</v>
      </c>
      <c r="Z35" s="162">
        <v>0</v>
      </c>
      <c r="AA35" s="162">
        <v>0</v>
      </c>
      <c r="AB35" s="162"/>
      <c r="AC35" s="162"/>
      <c r="AD35" s="162"/>
      <c r="AE35" s="162">
        <v>0</v>
      </c>
      <c r="AF35" s="162">
        <v>0</v>
      </c>
      <c r="AG35" s="162">
        <f t="shared" si="7"/>
        <v>0</v>
      </c>
      <c r="AI35" s="163">
        <v>0</v>
      </c>
      <c r="AJ35" s="163">
        <v>0</v>
      </c>
      <c r="AK35" s="164">
        <v>0</v>
      </c>
      <c r="AL35" s="164">
        <f>IFERROR(VLOOKUP(B35,[2]rptBudgetaryBudgetCrossOrganiza!$A$4737:$N$5235,13,FALSE),"0")</f>
        <v>0</v>
      </c>
      <c r="AM35" s="164"/>
      <c r="AN35" s="164"/>
      <c r="AO35" s="164"/>
      <c r="AP35" s="164"/>
      <c r="AQ35" s="164">
        <f t="shared" si="8"/>
        <v>0</v>
      </c>
      <c r="AS35" s="161"/>
      <c r="AT35" s="161"/>
      <c r="AU35" s="161"/>
      <c r="AV35" s="161"/>
      <c r="AW35" s="161"/>
      <c r="AX35" s="161"/>
      <c r="AY35" s="161"/>
      <c r="AZ35" s="161">
        <f t="shared" si="9"/>
        <v>0</v>
      </c>
      <c r="BB35" s="164"/>
      <c r="BC35" s="164"/>
    </row>
    <row r="36" spans="1:55" x14ac:dyDescent="0.25">
      <c r="A36" s="158">
        <v>4</v>
      </c>
      <c r="B36" s="146" t="s">
        <v>315</v>
      </c>
      <c r="C36" s="159" t="str">
        <f t="shared" si="2"/>
        <v>30</v>
      </c>
      <c r="D36" s="159" t="str">
        <f t="shared" si="3"/>
        <v>40</v>
      </c>
      <c r="E36" s="147" t="str">
        <f t="shared" si="4"/>
        <v>015</v>
      </c>
      <c r="F36" s="147" t="str">
        <f t="shared" si="10"/>
        <v>5100.17</v>
      </c>
      <c r="G36" s="146" t="s">
        <v>316</v>
      </c>
      <c r="H36" s="188">
        <v>8100</v>
      </c>
      <c r="I36" s="188">
        <v>8100</v>
      </c>
      <c r="J36" s="160"/>
      <c r="K36" s="160"/>
      <c r="L36" s="160"/>
      <c r="M36" s="188">
        <v>8095</v>
      </c>
      <c r="N36" s="160">
        <v>8095</v>
      </c>
      <c r="O36" s="160">
        <f t="shared" si="6"/>
        <v>-5</v>
      </c>
      <c r="Q36" s="161">
        <v>12415</v>
      </c>
      <c r="R36" s="161">
        <v>12415</v>
      </c>
      <c r="S36" s="161"/>
      <c r="T36" s="161"/>
      <c r="U36" s="161"/>
      <c r="V36" s="161">
        <v>8097</v>
      </c>
      <c r="W36" s="161">
        <v>8097</v>
      </c>
      <c r="X36" s="161">
        <f t="shared" si="5"/>
        <v>-4318</v>
      </c>
      <c r="Z36" s="162">
        <v>12125</v>
      </c>
      <c r="AA36" s="162">
        <v>12125</v>
      </c>
      <c r="AB36" s="162"/>
      <c r="AC36" s="162"/>
      <c r="AD36" s="162"/>
      <c r="AE36" s="162">
        <v>12008</v>
      </c>
      <c r="AF36" s="162">
        <v>12008</v>
      </c>
      <c r="AG36" s="162">
        <f t="shared" si="7"/>
        <v>-117</v>
      </c>
      <c r="AI36" s="163">
        <v>12125</v>
      </c>
      <c r="AJ36" s="163">
        <v>12125</v>
      </c>
      <c r="AK36" s="164">
        <v>12125</v>
      </c>
      <c r="AL36" s="164">
        <f>IFERROR(VLOOKUP(B36,[2]rptBudgetaryBudgetCrossOrganiza!$A$4737:$N$5235,13,FALSE),"0")</f>
        <v>4050</v>
      </c>
      <c r="AM36" s="164"/>
      <c r="AN36" s="164"/>
      <c r="AO36" s="164"/>
      <c r="AP36" s="164"/>
      <c r="AQ36" s="164">
        <f t="shared" si="8"/>
        <v>-12125</v>
      </c>
      <c r="AS36" s="161"/>
      <c r="AT36" s="161"/>
      <c r="AU36" s="161"/>
      <c r="AV36" s="161"/>
      <c r="AW36" s="161"/>
      <c r="AX36" s="161"/>
      <c r="AY36" s="161"/>
      <c r="AZ36" s="161">
        <f t="shared" si="9"/>
        <v>0</v>
      </c>
      <c r="BB36" s="164"/>
      <c r="BC36" s="164"/>
    </row>
    <row r="37" spans="1:55" x14ac:dyDescent="0.25">
      <c r="A37" s="158">
        <v>5</v>
      </c>
      <c r="B37" s="146" t="s">
        <v>320</v>
      </c>
      <c r="C37" s="159" t="str">
        <f t="shared" si="2"/>
        <v>30</v>
      </c>
      <c r="D37" s="159" t="str">
        <f t="shared" si="3"/>
        <v>40</v>
      </c>
      <c r="E37" s="147" t="str">
        <f t="shared" si="4"/>
        <v>015</v>
      </c>
      <c r="F37" s="147" t="str">
        <f t="shared" si="10"/>
        <v>6000.01</v>
      </c>
      <c r="G37" s="146" t="s">
        <v>112</v>
      </c>
      <c r="H37" s="188">
        <v>120000</v>
      </c>
      <c r="I37" s="188">
        <v>327850</v>
      </c>
      <c r="J37" s="160"/>
      <c r="K37" s="160"/>
      <c r="L37" s="160"/>
      <c r="M37" s="188">
        <v>76242.460000000006</v>
      </c>
      <c r="N37" s="160">
        <v>76242.460000000006</v>
      </c>
      <c r="O37" s="160">
        <f t="shared" si="6"/>
        <v>-251607.53999999998</v>
      </c>
      <c r="Q37" s="161">
        <v>145000</v>
      </c>
      <c r="R37" s="161">
        <v>307060</v>
      </c>
      <c r="S37" s="161"/>
      <c r="T37" s="161"/>
      <c r="U37" s="161"/>
      <c r="V37" s="161">
        <v>205995.9</v>
      </c>
      <c r="W37" s="161">
        <v>205995.9</v>
      </c>
      <c r="X37" s="161">
        <f t="shared" si="5"/>
        <v>-101064.1</v>
      </c>
      <c r="Z37" s="162">
        <v>145000</v>
      </c>
      <c r="AA37" s="162">
        <v>160620</v>
      </c>
      <c r="AB37" s="162"/>
      <c r="AC37" s="162"/>
      <c r="AD37" s="162"/>
      <c r="AE37" s="162">
        <v>119546.47</v>
      </c>
      <c r="AF37" s="162">
        <v>119546.47</v>
      </c>
      <c r="AG37" s="162">
        <f t="shared" si="7"/>
        <v>-41073.53</v>
      </c>
      <c r="AI37" s="163">
        <v>172000</v>
      </c>
      <c r="AJ37" s="163">
        <v>172000</v>
      </c>
      <c r="AK37" s="164">
        <v>172000</v>
      </c>
      <c r="AL37" s="164">
        <f>IFERROR(VLOOKUP(B37,[2]rptBudgetaryBudgetCrossOrganiza!$A$4737:$N$5235,13,FALSE),"0")</f>
        <v>4753.5</v>
      </c>
      <c r="AM37" s="164"/>
      <c r="AN37" s="164"/>
      <c r="AO37" s="164"/>
      <c r="AP37" s="164"/>
      <c r="AQ37" s="164">
        <f t="shared" si="8"/>
        <v>-172000</v>
      </c>
      <c r="AS37" s="161"/>
      <c r="AT37" s="161"/>
      <c r="AU37" s="161"/>
      <c r="AV37" s="161"/>
      <c r="AW37" s="161"/>
      <c r="AX37" s="161"/>
      <c r="AY37" s="161"/>
      <c r="AZ37" s="161">
        <f t="shared" si="9"/>
        <v>0</v>
      </c>
      <c r="BB37" s="164"/>
      <c r="BC37" s="164"/>
    </row>
    <row r="38" spans="1:55" x14ac:dyDescent="0.25">
      <c r="A38" s="158">
        <v>5</v>
      </c>
      <c r="B38" s="146" t="s">
        <v>439</v>
      </c>
      <c r="C38" s="159" t="str">
        <f t="shared" si="2"/>
        <v>30</v>
      </c>
      <c r="D38" s="159" t="str">
        <f t="shared" si="3"/>
        <v>40</v>
      </c>
      <c r="E38" s="147" t="str">
        <f t="shared" si="4"/>
        <v>015</v>
      </c>
      <c r="F38" s="147" t="str">
        <f t="shared" si="10"/>
        <v>6000.10</v>
      </c>
      <c r="G38" s="146" t="s">
        <v>325</v>
      </c>
      <c r="H38" s="188">
        <v>0</v>
      </c>
      <c r="I38" s="188">
        <v>0</v>
      </c>
      <c r="J38" s="160"/>
      <c r="K38" s="160"/>
      <c r="L38" s="160"/>
      <c r="M38" s="188">
        <v>0</v>
      </c>
      <c r="N38" s="160">
        <v>0</v>
      </c>
      <c r="O38" s="160">
        <f t="shared" si="6"/>
        <v>0</v>
      </c>
      <c r="Q38" s="161">
        <v>0</v>
      </c>
      <c r="R38" s="161">
        <v>0</v>
      </c>
      <c r="S38" s="161"/>
      <c r="T38" s="161"/>
      <c r="U38" s="161"/>
      <c r="V38" s="161">
        <v>0</v>
      </c>
      <c r="W38" s="161">
        <v>0</v>
      </c>
      <c r="X38" s="161">
        <f t="shared" si="5"/>
        <v>0</v>
      </c>
      <c r="Z38" s="162">
        <v>0</v>
      </c>
      <c r="AA38" s="162">
        <v>0</v>
      </c>
      <c r="AB38" s="162"/>
      <c r="AC38" s="162"/>
      <c r="AD38" s="162"/>
      <c r="AE38" s="162">
        <v>0</v>
      </c>
      <c r="AF38" s="162">
        <v>0</v>
      </c>
      <c r="AG38" s="162">
        <f t="shared" si="7"/>
        <v>0</v>
      </c>
      <c r="AI38" s="163">
        <v>0</v>
      </c>
      <c r="AJ38" s="163">
        <v>0</v>
      </c>
      <c r="AK38" s="164">
        <v>0</v>
      </c>
      <c r="AL38" s="164">
        <f>IFERROR(VLOOKUP(B38,[2]rptBudgetaryBudgetCrossOrganiza!$A$4737:$N$5235,13,FALSE),"0")</f>
        <v>0</v>
      </c>
      <c r="AM38" s="164"/>
      <c r="AN38" s="164"/>
      <c r="AO38" s="164"/>
      <c r="AP38" s="164"/>
      <c r="AQ38" s="164">
        <f t="shared" si="8"/>
        <v>0</v>
      </c>
      <c r="AS38" s="161"/>
      <c r="AT38" s="161"/>
      <c r="AU38" s="161"/>
      <c r="AV38" s="161"/>
      <c r="AW38" s="161"/>
      <c r="AX38" s="161"/>
      <c r="AY38" s="161"/>
      <c r="AZ38" s="161">
        <f t="shared" si="9"/>
        <v>0</v>
      </c>
      <c r="BB38" s="164"/>
      <c r="BC38" s="164"/>
    </row>
    <row r="39" spans="1:55" x14ac:dyDescent="0.25">
      <c r="A39" s="158">
        <v>5</v>
      </c>
      <c r="B39" s="146" t="s">
        <v>328</v>
      </c>
      <c r="C39" s="159" t="str">
        <f t="shared" si="2"/>
        <v>30</v>
      </c>
      <c r="D39" s="159" t="str">
        <f t="shared" si="3"/>
        <v>40</v>
      </c>
      <c r="E39" s="147" t="str">
        <f t="shared" si="4"/>
        <v>015</v>
      </c>
      <c r="F39" s="147" t="str">
        <f t="shared" si="10"/>
        <v>6000.18</v>
      </c>
      <c r="G39" s="146" t="s">
        <v>166</v>
      </c>
      <c r="H39" s="188">
        <v>0</v>
      </c>
      <c r="I39" s="188">
        <v>0</v>
      </c>
      <c r="J39" s="160"/>
      <c r="K39" s="160"/>
      <c r="L39" s="160"/>
      <c r="M39" s="188">
        <v>0</v>
      </c>
      <c r="N39" s="160">
        <v>0</v>
      </c>
      <c r="O39" s="160">
        <f t="shared" si="6"/>
        <v>0</v>
      </c>
      <c r="Q39" s="161">
        <v>12000</v>
      </c>
      <c r="R39" s="161">
        <v>12000</v>
      </c>
      <c r="S39" s="161"/>
      <c r="T39" s="161"/>
      <c r="U39" s="161"/>
      <c r="V39" s="161">
        <v>220</v>
      </c>
      <c r="W39" s="161">
        <v>220</v>
      </c>
      <c r="X39" s="161">
        <f t="shared" si="5"/>
        <v>-11780</v>
      </c>
      <c r="Z39" s="162">
        <v>6000</v>
      </c>
      <c r="AA39" s="162">
        <v>6000</v>
      </c>
      <c r="AB39" s="162"/>
      <c r="AC39" s="162"/>
      <c r="AD39" s="162"/>
      <c r="AE39" s="162">
        <v>0</v>
      </c>
      <c r="AF39" s="162">
        <v>0</v>
      </c>
      <c r="AG39" s="162">
        <f t="shared" si="7"/>
        <v>-6000</v>
      </c>
      <c r="AI39" s="163">
        <v>6000</v>
      </c>
      <c r="AJ39" s="163">
        <v>6000</v>
      </c>
      <c r="AK39" s="164">
        <v>6000</v>
      </c>
      <c r="AL39" s="164">
        <f>IFERROR(VLOOKUP(B39,[2]rptBudgetaryBudgetCrossOrganiza!$A$4737:$N$5235,13,FALSE),"0")</f>
        <v>0</v>
      </c>
      <c r="AM39" s="164"/>
      <c r="AN39" s="164"/>
      <c r="AO39" s="164"/>
      <c r="AP39" s="164"/>
      <c r="AQ39" s="164">
        <f t="shared" si="8"/>
        <v>-6000</v>
      </c>
      <c r="AS39" s="161"/>
      <c r="AT39" s="161"/>
      <c r="AU39" s="161"/>
      <c r="AV39" s="161"/>
      <c r="AW39" s="161"/>
      <c r="AX39" s="161"/>
      <c r="AY39" s="161"/>
      <c r="AZ39" s="161">
        <f t="shared" si="9"/>
        <v>0</v>
      </c>
      <c r="BB39" s="164"/>
      <c r="BC39" s="164"/>
    </row>
    <row r="40" spans="1:55" x14ac:dyDescent="0.25">
      <c r="A40" s="158">
        <v>5</v>
      </c>
      <c r="B40" s="146" t="s">
        <v>331</v>
      </c>
      <c r="C40" s="159" t="str">
        <f t="shared" si="2"/>
        <v>30</v>
      </c>
      <c r="D40" s="159" t="str">
        <f t="shared" si="3"/>
        <v>40</v>
      </c>
      <c r="E40" s="147" t="str">
        <f t="shared" si="4"/>
        <v>015</v>
      </c>
      <c r="F40" s="147" t="str">
        <f t="shared" si="10"/>
        <v>6000.19</v>
      </c>
      <c r="G40" s="146" t="s">
        <v>165</v>
      </c>
      <c r="H40" s="188">
        <v>0</v>
      </c>
      <c r="I40" s="188">
        <v>0</v>
      </c>
      <c r="J40" s="160"/>
      <c r="K40" s="160"/>
      <c r="L40" s="160"/>
      <c r="M40" s="188">
        <v>0</v>
      </c>
      <c r="N40" s="160">
        <v>0</v>
      </c>
      <c r="O40" s="160">
        <f t="shared" si="6"/>
        <v>0</v>
      </c>
      <c r="Q40" s="161">
        <v>0</v>
      </c>
      <c r="R40" s="161">
        <v>0</v>
      </c>
      <c r="S40" s="161"/>
      <c r="T40" s="161"/>
      <c r="U40" s="161"/>
      <c r="V40" s="161">
        <v>0</v>
      </c>
      <c r="W40" s="161">
        <v>0</v>
      </c>
      <c r="X40" s="161">
        <f t="shared" si="5"/>
        <v>0</v>
      </c>
      <c r="Z40" s="162">
        <v>0</v>
      </c>
      <c r="AA40" s="162">
        <v>0</v>
      </c>
      <c r="AB40" s="162"/>
      <c r="AC40" s="162"/>
      <c r="AD40" s="162"/>
      <c r="AE40" s="162">
        <v>0</v>
      </c>
      <c r="AF40" s="162">
        <v>0</v>
      </c>
      <c r="AG40" s="162">
        <f t="shared" si="7"/>
        <v>0</v>
      </c>
      <c r="AI40" s="163">
        <v>0</v>
      </c>
      <c r="AJ40" s="163">
        <v>0</v>
      </c>
      <c r="AK40" s="164">
        <v>0</v>
      </c>
      <c r="AL40" s="164">
        <f>IFERROR(VLOOKUP(B40,[2]rptBudgetaryBudgetCrossOrganiza!$A$4737:$N$5235,13,FALSE),"0")</f>
        <v>0</v>
      </c>
      <c r="AM40" s="164"/>
      <c r="AN40" s="164"/>
      <c r="AO40" s="164"/>
      <c r="AP40" s="164"/>
      <c r="AQ40" s="164">
        <f t="shared" si="8"/>
        <v>0</v>
      </c>
      <c r="AS40" s="161"/>
      <c r="AT40" s="161"/>
      <c r="AU40" s="161"/>
      <c r="AV40" s="161"/>
      <c r="AW40" s="161"/>
      <c r="AX40" s="161"/>
      <c r="AY40" s="161"/>
      <c r="AZ40" s="161">
        <f t="shared" si="9"/>
        <v>0</v>
      </c>
      <c r="BB40" s="164"/>
      <c r="BC40" s="164"/>
    </row>
    <row r="41" spans="1:55" x14ac:dyDescent="0.25">
      <c r="A41" s="158">
        <v>6</v>
      </c>
      <c r="B41" s="146" t="s">
        <v>336</v>
      </c>
      <c r="C41" s="159" t="str">
        <f t="shared" si="2"/>
        <v>30</v>
      </c>
      <c r="D41" s="159" t="str">
        <f t="shared" si="3"/>
        <v>40</v>
      </c>
      <c r="E41" s="147" t="str">
        <f t="shared" si="4"/>
        <v>015</v>
      </c>
      <c r="F41" s="147" t="str">
        <f t="shared" si="10"/>
        <v>6100.01</v>
      </c>
      <c r="G41" s="146" t="s">
        <v>113</v>
      </c>
      <c r="H41" s="188">
        <v>2000</v>
      </c>
      <c r="I41" s="188">
        <v>2000</v>
      </c>
      <c r="J41" s="160"/>
      <c r="K41" s="160"/>
      <c r="L41" s="160"/>
      <c r="M41" s="188">
        <v>4651.76</v>
      </c>
      <c r="N41" s="160">
        <v>4651.76</v>
      </c>
      <c r="O41" s="160">
        <f t="shared" si="6"/>
        <v>2651.76</v>
      </c>
      <c r="Q41" s="161">
        <v>5000</v>
      </c>
      <c r="R41" s="161">
        <v>5000</v>
      </c>
      <c r="S41" s="161"/>
      <c r="T41" s="161"/>
      <c r="U41" s="161"/>
      <c r="V41" s="161">
        <v>4755.1499999999996</v>
      </c>
      <c r="W41" s="161">
        <v>4755.1499999999996</v>
      </c>
      <c r="X41" s="161">
        <f t="shared" si="5"/>
        <v>-244.85000000000036</v>
      </c>
      <c r="Z41" s="162">
        <v>5000</v>
      </c>
      <c r="AA41" s="162">
        <v>5000</v>
      </c>
      <c r="AB41" s="162"/>
      <c r="AC41" s="162"/>
      <c r="AD41" s="162"/>
      <c r="AE41" s="162">
        <v>4742.1400000000003</v>
      </c>
      <c r="AF41" s="162">
        <v>4742.1400000000003</v>
      </c>
      <c r="AG41" s="162">
        <f t="shared" si="7"/>
        <v>-257.85999999999967</v>
      </c>
      <c r="AI41" s="163">
        <v>5000</v>
      </c>
      <c r="AJ41" s="163">
        <v>5000</v>
      </c>
      <c r="AK41" s="164">
        <v>5000</v>
      </c>
      <c r="AL41" s="164">
        <f>IFERROR(VLOOKUP(B41,[2]rptBudgetaryBudgetCrossOrganiza!$A$4737:$N$5235,13,FALSE),"0")</f>
        <v>0</v>
      </c>
      <c r="AM41" s="164"/>
      <c r="AN41" s="164"/>
      <c r="AO41" s="164"/>
      <c r="AP41" s="164"/>
      <c r="AQ41" s="164">
        <f t="shared" si="8"/>
        <v>-5000</v>
      </c>
      <c r="AS41" s="161"/>
      <c r="AT41" s="161"/>
      <c r="AU41" s="161"/>
      <c r="AV41" s="161"/>
      <c r="AW41" s="161"/>
      <c r="AX41" s="161"/>
      <c r="AY41" s="161"/>
      <c r="AZ41" s="161">
        <f t="shared" si="9"/>
        <v>0</v>
      </c>
      <c r="BB41" s="164"/>
      <c r="BC41" s="164"/>
    </row>
    <row r="42" spans="1:55" x14ac:dyDescent="0.25">
      <c r="A42" s="158">
        <v>6</v>
      </c>
      <c r="B42" s="146" t="s">
        <v>339</v>
      </c>
      <c r="C42" s="159" t="str">
        <f t="shared" si="2"/>
        <v>30</v>
      </c>
      <c r="D42" s="159" t="str">
        <f t="shared" si="3"/>
        <v>40</v>
      </c>
      <c r="E42" s="147" t="str">
        <f t="shared" si="4"/>
        <v>015</v>
      </c>
      <c r="F42" s="147" t="str">
        <f t="shared" si="10"/>
        <v>6100.02</v>
      </c>
      <c r="G42" s="146" t="s">
        <v>150</v>
      </c>
      <c r="H42" s="188">
        <v>0</v>
      </c>
      <c r="I42" s="188">
        <v>0</v>
      </c>
      <c r="J42" s="160"/>
      <c r="K42" s="160"/>
      <c r="L42" s="160"/>
      <c r="M42" s="188">
        <v>0</v>
      </c>
      <c r="N42" s="160">
        <v>0</v>
      </c>
      <c r="O42" s="160">
        <f t="shared" si="6"/>
        <v>0</v>
      </c>
      <c r="Q42" s="161">
        <v>0</v>
      </c>
      <c r="R42" s="161">
        <v>0</v>
      </c>
      <c r="S42" s="161"/>
      <c r="T42" s="161"/>
      <c r="U42" s="161"/>
      <c r="V42" s="161">
        <v>0</v>
      </c>
      <c r="W42" s="161">
        <v>0</v>
      </c>
      <c r="X42" s="161">
        <f t="shared" si="5"/>
        <v>0</v>
      </c>
      <c r="Z42" s="162">
        <v>0</v>
      </c>
      <c r="AA42" s="162">
        <v>0</v>
      </c>
      <c r="AB42" s="162"/>
      <c r="AC42" s="162"/>
      <c r="AD42" s="162"/>
      <c r="AE42" s="162">
        <v>0</v>
      </c>
      <c r="AF42" s="162">
        <v>0</v>
      </c>
      <c r="AG42" s="162">
        <f t="shared" si="7"/>
        <v>0</v>
      </c>
      <c r="AI42" s="163">
        <v>0</v>
      </c>
      <c r="AJ42" s="163">
        <v>0</v>
      </c>
      <c r="AK42" s="164">
        <v>0</v>
      </c>
      <c r="AL42" s="164">
        <f>IFERROR(VLOOKUP(B42,[2]rptBudgetaryBudgetCrossOrganiza!$A$4737:$N$5235,13,FALSE),"0")</f>
        <v>0</v>
      </c>
      <c r="AM42" s="164"/>
      <c r="AN42" s="164"/>
      <c r="AO42" s="164"/>
      <c r="AP42" s="164"/>
      <c r="AQ42" s="164">
        <f t="shared" si="8"/>
        <v>0</v>
      </c>
      <c r="AS42" s="161"/>
      <c r="AT42" s="161"/>
      <c r="AU42" s="161"/>
      <c r="AV42" s="161"/>
      <c r="AW42" s="161"/>
      <c r="AX42" s="161"/>
      <c r="AY42" s="161"/>
      <c r="AZ42" s="161">
        <f t="shared" si="9"/>
        <v>0</v>
      </c>
      <c r="BB42" s="164"/>
      <c r="BC42" s="164"/>
    </row>
    <row r="43" spans="1:55" x14ac:dyDescent="0.25">
      <c r="A43" s="158">
        <v>6</v>
      </c>
      <c r="B43" s="146" t="s">
        <v>342</v>
      </c>
      <c r="C43" s="159" t="str">
        <f t="shared" si="2"/>
        <v>30</v>
      </c>
      <c r="D43" s="159" t="str">
        <f t="shared" si="3"/>
        <v>40</v>
      </c>
      <c r="E43" s="147" t="str">
        <f t="shared" si="4"/>
        <v>015</v>
      </c>
      <c r="F43" s="147" t="str">
        <f t="shared" si="10"/>
        <v>6100.03</v>
      </c>
      <c r="G43" s="146" t="s">
        <v>151</v>
      </c>
      <c r="H43" s="188">
        <v>0</v>
      </c>
      <c r="I43" s="188">
        <v>0</v>
      </c>
      <c r="J43" s="160"/>
      <c r="K43" s="160"/>
      <c r="L43" s="160"/>
      <c r="M43" s="188">
        <v>0</v>
      </c>
      <c r="N43" s="160">
        <v>0</v>
      </c>
      <c r="O43" s="160">
        <f t="shared" si="6"/>
        <v>0</v>
      </c>
      <c r="Q43" s="161">
        <v>0</v>
      </c>
      <c r="R43" s="161">
        <v>0</v>
      </c>
      <c r="S43" s="161"/>
      <c r="T43" s="161"/>
      <c r="U43" s="161"/>
      <c r="V43" s="161">
        <v>0</v>
      </c>
      <c r="W43" s="161">
        <v>0</v>
      </c>
      <c r="X43" s="161">
        <f t="shared" si="5"/>
        <v>0</v>
      </c>
      <c r="Z43" s="162">
        <v>0</v>
      </c>
      <c r="AA43" s="162">
        <v>0</v>
      </c>
      <c r="AB43" s="162"/>
      <c r="AC43" s="162"/>
      <c r="AD43" s="162"/>
      <c r="AE43" s="162">
        <v>0</v>
      </c>
      <c r="AF43" s="162">
        <v>0</v>
      </c>
      <c r="AG43" s="162">
        <f t="shared" si="7"/>
        <v>0</v>
      </c>
      <c r="AI43" s="163">
        <v>0</v>
      </c>
      <c r="AJ43" s="163">
        <v>0</v>
      </c>
      <c r="AK43" s="164">
        <v>0</v>
      </c>
      <c r="AL43" s="164">
        <f>IFERROR(VLOOKUP(B43,[2]rptBudgetaryBudgetCrossOrganiza!$A$4737:$N$5235,13,FALSE),"0")</f>
        <v>0</v>
      </c>
      <c r="AM43" s="164"/>
      <c r="AN43" s="164"/>
      <c r="AO43" s="164"/>
      <c r="AP43" s="164"/>
      <c r="AQ43" s="164">
        <f t="shared" si="8"/>
        <v>0</v>
      </c>
      <c r="AS43" s="161"/>
      <c r="AT43" s="161"/>
      <c r="AU43" s="161"/>
      <c r="AV43" s="161"/>
      <c r="AW43" s="161"/>
      <c r="AX43" s="161"/>
      <c r="AY43" s="161"/>
      <c r="AZ43" s="161">
        <f t="shared" si="9"/>
        <v>0</v>
      </c>
      <c r="BB43" s="164"/>
      <c r="BC43" s="164"/>
    </row>
    <row r="44" spans="1:55" x14ac:dyDescent="0.25">
      <c r="A44" s="158">
        <v>6</v>
      </c>
      <c r="B44" s="146" t="s">
        <v>345</v>
      </c>
      <c r="C44" s="159" t="str">
        <f t="shared" si="2"/>
        <v>30</v>
      </c>
      <c r="D44" s="159" t="str">
        <f t="shared" si="3"/>
        <v>40</v>
      </c>
      <c r="E44" s="147" t="str">
        <f t="shared" si="4"/>
        <v>015</v>
      </c>
      <c r="F44" s="147" t="str">
        <f t="shared" si="10"/>
        <v>6200.01</v>
      </c>
      <c r="G44" s="146" t="s">
        <v>152</v>
      </c>
      <c r="H44" s="188">
        <v>2500</v>
      </c>
      <c r="I44" s="188">
        <v>2500</v>
      </c>
      <c r="J44" s="160"/>
      <c r="K44" s="160"/>
      <c r="L44" s="160"/>
      <c r="M44" s="188">
        <v>1288.71</v>
      </c>
      <c r="N44" s="160">
        <v>1288.71</v>
      </c>
      <c r="O44" s="160">
        <f t="shared" si="6"/>
        <v>-1211.29</v>
      </c>
      <c r="Q44" s="161">
        <v>2500</v>
      </c>
      <c r="R44" s="161">
        <v>2500</v>
      </c>
      <c r="S44" s="161"/>
      <c r="T44" s="161"/>
      <c r="U44" s="161"/>
      <c r="V44" s="161">
        <v>2439.0500000000002</v>
      </c>
      <c r="W44" s="161">
        <v>2439.0500000000002</v>
      </c>
      <c r="X44" s="161">
        <f t="shared" si="5"/>
        <v>-60.949999999999818</v>
      </c>
      <c r="Z44" s="162">
        <v>3500</v>
      </c>
      <c r="AA44" s="162">
        <v>3500</v>
      </c>
      <c r="AB44" s="162"/>
      <c r="AC44" s="162"/>
      <c r="AD44" s="162"/>
      <c r="AE44" s="162">
        <v>534.53</v>
      </c>
      <c r="AF44" s="162">
        <v>534.53</v>
      </c>
      <c r="AG44" s="162">
        <f t="shared" si="7"/>
        <v>-2965.4700000000003</v>
      </c>
      <c r="AI44" s="163">
        <v>3500</v>
      </c>
      <c r="AJ44" s="163">
        <v>3500</v>
      </c>
      <c r="AK44" s="164">
        <v>3500</v>
      </c>
      <c r="AL44" s="164">
        <f>IFERROR(VLOOKUP(B44,[2]rptBudgetaryBudgetCrossOrganiza!$A$4737:$N$5235,13,FALSE),"0")</f>
        <v>0</v>
      </c>
      <c r="AM44" s="164"/>
      <c r="AN44" s="164"/>
      <c r="AO44" s="164"/>
      <c r="AP44" s="164"/>
      <c r="AQ44" s="164">
        <f t="shared" si="8"/>
        <v>-3500</v>
      </c>
      <c r="AS44" s="161"/>
      <c r="AT44" s="161"/>
      <c r="AU44" s="161"/>
      <c r="AV44" s="161"/>
      <c r="AW44" s="161"/>
      <c r="AX44" s="161"/>
      <c r="AY44" s="161"/>
      <c r="AZ44" s="161">
        <f t="shared" si="9"/>
        <v>0</v>
      </c>
      <c r="BB44" s="164"/>
      <c r="BC44" s="164"/>
    </row>
    <row r="45" spans="1:55" x14ac:dyDescent="0.25">
      <c r="A45" s="158">
        <v>6</v>
      </c>
      <c r="B45" s="146" t="s">
        <v>348</v>
      </c>
      <c r="C45" s="159" t="str">
        <f t="shared" si="2"/>
        <v>30</v>
      </c>
      <c r="D45" s="159" t="str">
        <f t="shared" si="3"/>
        <v>40</v>
      </c>
      <c r="E45" s="147" t="str">
        <f t="shared" si="4"/>
        <v>015</v>
      </c>
      <c r="F45" s="147" t="str">
        <f t="shared" si="10"/>
        <v>6200.02</v>
      </c>
      <c r="G45" s="146" t="s">
        <v>114</v>
      </c>
      <c r="H45" s="188">
        <v>2000</v>
      </c>
      <c r="I45" s="188">
        <v>2000</v>
      </c>
      <c r="J45" s="160"/>
      <c r="K45" s="160"/>
      <c r="L45" s="160"/>
      <c r="M45" s="188">
        <v>2147.7199999999998</v>
      </c>
      <c r="N45" s="160">
        <v>2147.7199999999998</v>
      </c>
      <c r="O45" s="160">
        <f t="shared" ref="O45:O76" si="11">N45-I45</f>
        <v>147.7199999999998</v>
      </c>
      <c r="Q45" s="161">
        <v>5000</v>
      </c>
      <c r="R45" s="161">
        <v>5000</v>
      </c>
      <c r="S45" s="161"/>
      <c r="T45" s="161"/>
      <c r="U45" s="161"/>
      <c r="V45" s="161">
        <v>3373.18</v>
      </c>
      <c r="W45" s="161">
        <v>3373.18</v>
      </c>
      <c r="X45" s="161">
        <f t="shared" si="5"/>
        <v>-1626.8200000000002</v>
      </c>
      <c r="Z45" s="162">
        <v>5000</v>
      </c>
      <c r="AA45" s="162">
        <v>5000</v>
      </c>
      <c r="AB45" s="162"/>
      <c r="AC45" s="162"/>
      <c r="AD45" s="162"/>
      <c r="AE45" s="162">
        <v>4071.13</v>
      </c>
      <c r="AF45" s="162">
        <v>4071.13</v>
      </c>
      <c r="AG45" s="162">
        <f t="shared" ref="AG45:AG61" si="12">AF45-AA45</f>
        <v>-928.86999999999989</v>
      </c>
      <c r="AI45" s="163">
        <v>6600</v>
      </c>
      <c r="AJ45" s="163">
        <v>6600</v>
      </c>
      <c r="AK45" s="164">
        <v>6600</v>
      </c>
      <c r="AL45" s="164">
        <f>IFERROR(VLOOKUP(B45,[2]rptBudgetaryBudgetCrossOrganiza!$A$4737:$N$5235,13,FALSE),"0")</f>
        <v>102</v>
      </c>
      <c r="AM45" s="164"/>
      <c r="AN45" s="164"/>
      <c r="AO45" s="164"/>
      <c r="AP45" s="164"/>
      <c r="AQ45" s="164">
        <f t="shared" ref="AQ45:AQ76" si="13">AP45-AJ45</f>
        <v>-6600</v>
      </c>
      <c r="AS45" s="161"/>
      <c r="AT45" s="161"/>
      <c r="AU45" s="161"/>
      <c r="AV45" s="161"/>
      <c r="AW45" s="161"/>
      <c r="AX45" s="161"/>
      <c r="AY45" s="161"/>
      <c r="AZ45" s="161">
        <f t="shared" ref="AZ45:AZ61" si="14">AY45-AT45</f>
        <v>0</v>
      </c>
      <c r="BB45" s="164"/>
      <c r="BC45" s="164"/>
    </row>
    <row r="46" spans="1:55" x14ac:dyDescent="0.25">
      <c r="A46" s="158">
        <v>6</v>
      </c>
      <c r="B46" s="146" t="s">
        <v>351</v>
      </c>
      <c r="C46" s="159" t="str">
        <f t="shared" si="2"/>
        <v>30</v>
      </c>
      <c r="D46" s="159" t="str">
        <f t="shared" si="3"/>
        <v>40</v>
      </c>
      <c r="E46" s="147" t="str">
        <f t="shared" si="4"/>
        <v>015</v>
      </c>
      <c r="F46" s="147" t="str">
        <f t="shared" si="10"/>
        <v>6200.03</v>
      </c>
      <c r="G46" s="146" t="s">
        <v>115</v>
      </c>
      <c r="H46" s="188">
        <v>1650</v>
      </c>
      <c r="I46" s="188">
        <v>1650</v>
      </c>
      <c r="J46" s="160"/>
      <c r="K46" s="160"/>
      <c r="L46" s="160"/>
      <c r="M46" s="188">
        <v>1007.67</v>
      </c>
      <c r="N46" s="160">
        <v>1007.67</v>
      </c>
      <c r="O46" s="160">
        <f t="shared" si="11"/>
        <v>-642.33000000000004</v>
      </c>
      <c r="Q46" s="161">
        <v>5000</v>
      </c>
      <c r="R46" s="161">
        <v>5000</v>
      </c>
      <c r="S46" s="161"/>
      <c r="T46" s="161"/>
      <c r="U46" s="161"/>
      <c r="V46" s="161">
        <v>4357.01</v>
      </c>
      <c r="W46" s="161">
        <v>4357.01</v>
      </c>
      <c r="X46" s="161">
        <f t="shared" si="5"/>
        <v>-642.98999999999978</v>
      </c>
      <c r="Z46" s="162">
        <v>5000</v>
      </c>
      <c r="AA46" s="162">
        <v>5000</v>
      </c>
      <c r="AB46" s="162"/>
      <c r="AC46" s="162"/>
      <c r="AD46" s="162"/>
      <c r="AE46" s="162">
        <v>4045.49</v>
      </c>
      <c r="AF46" s="162">
        <v>4045.49</v>
      </c>
      <c r="AG46" s="162">
        <f t="shared" si="12"/>
        <v>-954.51000000000022</v>
      </c>
      <c r="AI46" s="163">
        <v>5000</v>
      </c>
      <c r="AJ46" s="163">
        <v>5000</v>
      </c>
      <c r="AK46" s="164">
        <v>5000</v>
      </c>
      <c r="AL46" s="164">
        <f>IFERROR(VLOOKUP(B46,[2]rptBudgetaryBudgetCrossOrganiza!$A$4737:$N$5235,13,FALSE),"0")</f>
        <v>544.29999999999995</v>
      </c>
      <c r="AM46" s="164"/>
      <c r="AN46" s="164"/>
      <c r="AO46" s="164"/>
      <c r="AP46" s="164"/>
      <c r="AQ46" s="164">
        <f t="shared" si="13"/>
        <v>-5000</v>
      </c>
      <c r="AS46" s="161"/>
      <c r="AT46" s="161"/>
      <c r="AU46" s="161"/>
      <c r="AV46" s="161"/>
      <c r="AW46" s="161"/>
      <c r="AX46" s="161"/>
      <c r="AY46" s="161"/>
      <c r="AZ46" s="161">
        <f t="shared" si="14"/>
        <v>0</v>
      </c>
      <c r="BB46" s="164"/>
      <c r="BC46" s="164"/>
    </row>
    <row r="47" spans="1:55" x14ac:dyDescent="0.25">
      <c r="A47" s="158">
        <v>6</v>
      </c>
      <c r="B47" s="146" t="s">
        <v>354</v>
      </c>
      <c r="C47" s="159" t="str">
        <f t="shared" si="2"/>
        <v>30</v>
      </c>
      <c r="D47" s="159" t="str">
        <f t="shared" si="3"/>
        <v>40</v>
      </c>
      <c r="E47" s="147" t="str">
        <f t="shared" si="4"/>
        <v>015</v>
      </c>
      <c r="F47" s="147" t="str">
        <f t="shared" si="10"/>
        <v>6200.04</v>
      </c>
      <c r="G47" s="146" t="s">
        <v>153</v>
      </c>
      <c r="H47" s="188">
        <v>60</v>
      </c>
      <c r="I47" s="188">
        <v>60</v>
      </c>
      <c r="J47" s="160"/>
      <c r="K47" s="160"/>
      <c r="L47" s="160"/>
      <c r="M47" s="188">
        <v>0</v>
      </c>
      <c r="N47" s="160">
        <v>0</v>
      </c>
      <c r="O47" s="160">
        <f t="shared" si="11"/>
        <v>-60</v>
      </c>
      <c r="Q47" s="161">
        <v>0</v>
      </c>
      <c r="R47" s="161">
        <v>0</v>
      </c>
      <c r="S47" s="161"/>
      <c r="T47" s="161"/>
      <c r="U47" s="161"/>
      <c r="V47" s="161">
        <v>0</v>
      </c>
      <c r="W47" s="161">
        <v>0</v>
      </c>
      <c r="X47" s="161">
        <f t="shared" si="5"/>
        <v>0</v>
      </c>
      <c r="Z47" s="162">
        <v>0</v>
      </c>
      <c r="AA47" s="162">
        <v>0</v>
      </c>
      <c r="AB47" s="162"/>
      <c r="AC47" s="162"/>
      <c r="AD47" s="162"/>
      <c r="AE47" s="162">
        <v>0</v>
      </c>
      <c r="AF47" s="162">
        <v>0</v>
      </c>
      <c r="AG47" s="162">
        <f t="shared" si="12"/>
        <v>0</v>
      </c>
      <c r="AI47" s="163">
        <v>0</v>
      </c>
      <c r="AJ47" s="163">
        <v>0</v>
      </c>
      <c r="AK47" s="164">
        <v>0</v>
      </c>
      <c r="AL47" s="164">
        <f>IFERROR(VLOOKUP(B47,[2]rptBudgetaryBudgetCrossOrganiza!$A$4737:$N$5235,13,FALSE),"0")</f>
        <v>0</v>
      </c>
      <c r="AM47" s="164"/>
      <c r="AN47" s="164"/>
      <c r="AO47" s="164"/>
      <c r="AP47" s="164"/>
      <c r="AQ47" s="164">
        <f t="shared" si="13"/>
        <v>0</v>
      </c>
      <c r="AS47" s="161"/>
      <c r="AT47" s="161"/>
      <c r="AU47" s="161"/>
      <c r="AV47" s="161"/>
      <c r="AW47" s="161"/>
      <c r="AX47" s="161"/>
      <c r="AY47" s="161"/>
      <c r="AZ47" s="161">
        <f t="shared" si="14"/>
        <v>0</v>
      </c>
      <c r="BB47" s="164"/>
      <c r="BC47" s="164"/>
    </row>
    <row r="48" spans="1:55" x14ac:dyDescent="0.25">
      <c r="A48" s="158">
        <v>6</v>
      </c>
      <c r="B48" s="146" t="s">
        <v>357</v>
      </c>
      <c r="C48" s="159" t="str">
        <f t="shared" si="2"/>
        <v>30</v>
      </c>
      <c r="D48" s="159" t="str">
        <f t="shared" si="3"/>
        <v>40</v>
      </c>
      <c r="E48" s="147" t="str">
        <f t="shared" si="4"/>
        <v>015</v>
      </c>
      <c r="F48" s="147" t="str">
        <f t="shared" si="10"/>
        <v>6200.05</v>
      </c>
      <c r="G48" s="146" t="s">
        <v>116</v>
      </c>
      <c r="H48" s="188">
        <v>0</v>
      </c>
      <c r="I48" s="188">
        <v>0</v>
      </c>
      <c r="J48" s="160"/>
      <c r="K48" s="160"/>
      <c r="L48" s="160"/>
      <c r="M48" s="188">
        <v>7266.99</v>
      </c>
      <c r="N48" s="160">
        <v>7266.99</v>
      </c>
      <c r="O48" s="160">
        <f t="shared" si="11"/>
        <v>7266.99</v>
      </c>
      <c r="Q48" s="161">
        <v>0</v>
      </c>
      <c r="R48" s="161">
        <v>0</v>
      </c>
      <c r="S48" s="161"/>
      <c r="T48" s="161"/>
      <c r="U48" s="161"/>
      <c r="V48" s="161">
        <v>5765.54</v>
      </c>
      <c r="W48" s="161">
        <v>5765.54</v>
      </c>
      <c r="X48" s="161">
        <f t="shared" si="5"/>
        <v>5765.54</v>
      </c>
      <c r="Z48" s="162">
        <v>5000</v>
      </c>
      <c r="AA48" s="162">
        <v>5000</v>
      </c>
      <c r="AB48" s="162"/>
      <c r="AC48" s="162"/>
      <c r="AD48" s="162"/>
      <c r="AE48" s="162">
        <v>4888.99</v>
      </c>
      <c r="AF48" s="162">
        <v>4888.99</v>
      </c>
      <c r="AG48" s="162">
        <f t="shared" si="12"/>
        <v>-111.01000000000022</v>
      </c>
      <c r="AI48" s="163">
        <v>5000</v>
      </c>
      <c r="AJ48" s="163">
        <v>5000</v>
      </c>
      <c r="AK48" s="164">
        <v>5000</v>
      </c>
      <c r="AL48" s="164">
        <f>IFERROR(VLOOKUP(B48,[2]rptBudgetaryBudgetCrossOrganiza!$A$4737:$N$5235,13,FALSE),"0")</f>
        <v>0</v>
      </c>
      <c r="AM48" s="164"/>
      <c r="AN48" s="164"/>
      <c r="AO48" s="164"/>
      <c r="AP48" s="164"/>
      <c r="AQ48" s="164">
        <f t="shared" si="13"/>
        <v>-5000</v>
      </c>
      <c r="AS48" s="161"/>
      <c r="AT48" s="161"/>
      <c r="AU48" s="161"/>
      <c r="AV48" s="161"/>
      <c r="AW48" s="161"/>
      <c r="AX48" s="161"/>
      <c r="AY48" s="161"/>
      <c r="AZ48" s="161">
        <f t="shared" si="14"/>
        <v>0</v>
      </c>
      <c r="BB48" s="164"/>
      <c r="BC48" s="164"/>
    </row>
    <row r="49" spans="1:55" x14ac:dyDescent="0.25">
      <c r="A49" s="158">
        <v>6</v>
      </c>
      <c r="B49" s="146" t="s">
        <v>362</v>
      </c>
      <c r="C49" s="159" t="str">
        <f t="shared" si="2"/>
        <v>30</v>
      </c>
      <c r="D49" s="159" t="str">
        <f t="shared" si="3"/>
        <v>40</v>
      </c>
      <c r="E49" s="147" t="str">
        <f t="shared" si="4"/>
        <v>015</v>
      </c>
      <c r="F49" s="147" t="str">
        <f t="shared" si="10"/>
        <v>6200.09</v>
      </c>
      <c r="G49" s="146" t="s">
        <v>149</v>
      </c>
      <c r="H49" s="188">
        <v>0</v>
      </c>
      <c r="I49" s="188">
        <v>10000</v>
      </c>
      <c r="J49" s="160"/>
      <c r="K49" s="160"/>
      <c r="L49" s="160"/>
      <c r="M49" s="188">
        <v>6072.93</v>
      </c>
      <c r="N49" s="160">
        <v>6072.93</v>
      </c>
      <c r="O49" s="160">
        <f t="shared" si="11"/>
        <v>-3927.0699999999997</v>
      </c>
      <c r="Q49" s="161">
        <v>0</v>
      </c>
      <c r="R49" s="161">
        <v>0</v>
      </c>
      <c r="S49" s="161"/>
      <c r="T49" s="161"/>
      <c r="U49" s="161"/>
      <c r="V49" s="161">
        <v>0</v>
      </c>
      <c r="W49" s="161">
        <v>0</v>
      </c>
      <c r="X49" s="161">
        <f t="shared" si="5"/>
        <v>0</v>
      </c>
      <c r="Z49" s="162">
        <v>0</v>
      </c>
      <c r="AA49" s="162">
        <v>0</v>
      </c>
      <c r="AB49" s="162"/>
      <c r="AC49" s="162"/>
      <c r="AD49" s="162"/>
      <c r="AE49" s="162">
        <v>0</v>
      </c>
      <c r="AF49" s="162">
        <v>0</v>
      </c>
      <c r="AG49" s="162">
        <f t="shared" si="12"/>
        <v>0</v>
      </c>
      <c r="AI49" s="163">
        <v>0</v>
      </c>
      <c r="AJ49" s="163">
        <v>0</v>
      </c>
      <c r="AK49" s="164">
        <v>0</v>
      </c>
      <c r="AL49" s="164">
        <f>IFERROR(VLOOKUP(B49,[2]rptBudgetaryBudgetCrossOrganiza!$A$4737:$N$5235,13,FALSE),"0")</f>
        <v>0</v>
      </c>
      <c r="AM49" s="164"/>
      <c r="AN49" s="164"/>
      <c r="AO49" s="164"/>
      <c r="AP49" s="164"/>
      <c r="AQ49" s="164">
        <f t="shared" si="13"/>
        <v>0</v>
      </c>
      <c r="AS49" s="161"/>
      <c r="AT49" s="161"/>
      <c r="AU49" s="161"/>
      <c r="AV49" s="161"/>
      <c r="AW49" s="161"/>
      <c r="AX49" s="161"/>
      <c r="AY49" s="161"/>
      <c r="AZ49" s="161">
        <f t="shared" si="14"/>
        <v>0</v>
      </c>
      <c r="BB49" s="164"/>
      <c r="BC49" s="164"/>
    </row>
    <row r="50" spans="1:55" x14ac:dyDescent="0.25">
      <c r="A50" s="158">
        <v>6</v>
      </c>
      <c r="B50" s="146" t="s">
        <v>367</v>
      </c>
      <c r="C50" s="159" t="str">
        <f t="shared" si="2"/>
        <v>30</v>
      </c>
      <c r="D50" s="159" t="str">
        <f t="shared" si="3"/>
        <v>40</v>
      </c>
      <c r="E50" s="147" t="str">
        <f t="shared" si="4"/>
        <v>015</v>
      </c>
      <c r="F50" s="147" t="str">
        <f t="shared" si="10"/>
        <v>6300.01</v>
      </c>
      <c r="G50" s="146" t="s">
        <v>154</v>
      </c>
      <c r="H50" s="188">
        <v>1200</v>
      </c>
      <c r="I50" s="188">
        <v>1200</v>
      </c>
      <c r="J50" s="160"/>
      <c r="K50" s="160"/>
      <c r="L50" s="160"/>
      <c r="M50" s="188">
        <v>48</v>
      </c>
      <c r="N50" s="160">
        <v>48</v>
      </c>
      <c r="O50" s="160">
        <f t="shared" si="11"/>
        <v>-1152</v>
      </c>
      <c r="Q50" s="161">
        <v>1000</v>
      </c>
      <c r="R50" s="161">
        <v>1000</v>
      </c>
      <c r="S50" s="161"/>
      <c r="T50" s="161"/>
      <c r="U50" s="161"/>
      <c r="V50" s="161">
        <v>409.28</v>
      </c>
      <c r="W50" s="161">
        <v>409.28</v>
      </c>
      <c r="X50" s="161">
        <f t="shared" si="5"/>
        <v>-590.72</v>
      </c>
      <c r="Z50" s="162">
        <v>500</v>
      </c>
      <c r="AA50" s="162">
        <v>500</v>
      </c>
      <c r="AB50" s="162"/>
      <c r="AC50" s="162"/>
      <c r="AD50" s="162"/>
      <c r="AE50" s="162">
        <v>175.99</v>
      </c>
      <c r="AF50" s="162">
        <v>175.99</v>
      </c>
      <c r="AG50" s="162">
        <f t="shared" si="12"/>
        <v>-324.01</v>
      </c>
      <c r="AI50" s="163">
        <v>500</v>
      </c>
      <c r="AJ50" s="163">
        <v>500</v>
      </c>
      <c r="AK50" s="164">
        <v>500</v>
      </c>
      <c r="AL50" s="164">
        <f>IFERROR(VLOOKUP(B50,[2]rptBudgetaryBudgetCrossOrganiza!$A$4737:$N$5235,13,FALSE),"0")</f>
        <v>0</v>
      </c>
      <c r="AM50" s="164"/>
      <c r="AN50" s="164"/>
      <c r="AO50" s="164"/>
      <c r="AP50" s="164"/>
      <c r="AQ50" s="164">
        <f t="shared" si="13"/>
        <v>-500</v>
      </c>
      <c r="AS50" s="161"/>
      <c r="AT50" s="161"/>
      <c r="AU50" s="161"/>
      <c r="AV50" s="161"/>
      <c r="AW50" s="161"/>
      <c r="AX50" s="161"/>
      <c r="AY50" s="161"/>
      <c r="AZ50" s="161">
        <f t="shared" si="14"/>
        <v>0</v>
      </c>
      <c r="BB50" s="164"/>
      <c r="BC50" s="164"/>
    </row>
    <row r="51" spans="1:55" x14ac:dyDescent="0.25">
      <c r="A51" s="158">
        <v>6</v>
      </c>
      <c r="B51" s="146" t="s">
        <v>370</v>
      </c>
      <c r="C51" s="159" t="str">
        <f t="shared" si="2"/>
        <v>30</v>
      </c>
      <c r="D51" s="159" t="str">
        <f t="shared" si="3"/>
        <v>40</v>
      </c>
      <c r="E51" s="147" t="str">
        <f t="shared" si="4"/>
        <v>015</v>
      </c>
      <c r="F51" s="147" t="str">
        <f t="shared" si="10"/>
        <v>6300.02</v>
      </c>
      <c r="G51" s="146" t="s">
        <v>371</v>
      </c>
      <c r="H51" s="188">
        <v>1000</v>
      </c>
      <c r="I51" s="188">
        <v>1000</v>
      </c>
      <c r="J51" s="160"/>
      <c r="K51" s="160"/>
      <c r="L51" s="160"/>
      <c r="M51" s="188">
        <v>87</v>
      </c>
      <c r="N51" s="160">
        <v>87</v>
      </c>
      <c r="O51" s="160">
        <f t="shared" si="11"/>
        <v>-913</v>
      </c>
      <c r="Q51" s="161">
        <v>1000</v>
      </c>
      <c r="R51" s="161">
        <v>1000</v>
      </c>
      <c r="S51" s="161"/>
      <c r="T51" s="161"/>
      <c r="U51" s="161"/>
      <c r="V51" s="161">
        <v>60</v>
      </c>
      <c r="W51" s="161">
        <v>60</v>
      </c>
      <c r="X51" s="161">
        <f t="shared" si="5"/>
        <v>-940</v>
      </c>
      <c r="Z51" s="162">
        <v>500</v>
      </c>
      <c r="AA51" s="162">
        <v>500</v>
      </c>
      <c r="AB51" s="162"/>
      <c r="AC51" s="162"/>
      <c r="AD51" s="162"/>
      <c r="AE51" s="162">
        <v>172.91</v>
      </c>
      <c r="AF51" s="162">
        <v>172.91</v>
      </c>
      <c r="AG51" s="162">
        <f t="shared" si="12"/>
        <v>-327.09000000000003</v>
      </c>
      <c r="AI51" s="163">
        <v>500</v>
      </c>
      <c r="AJ51" s="163">
        <v>500</v>
      </c>
      <c r="AK51" s="164">
        <v>500</v>
      </c>
      <c r="AL51" s="164">
        <f>IFERROR(VLOOKUP(B51,[2]rptBudgetaryBudgetCrossOrganiza!$A$4737:$N$5235,13,FALSE),"0")</f>
        <v>0</v>
      </c>
      <c r="AM51" s="164"/>
      <c r="AN51" s="164"/>
      <c r="AO51" s="164"/>
      <c r="AP51" s="164"/>
      <c r="AQ51" s="164">
        <f t="shared" si="13"/>
        <v>-500</v>
      </c>
      <c r="AS51" s="161"/>
      <c r="AT51" s="161"/>
      <c r="AU51" s="161"/>
      <c r="AV51" s="161"/>
      <c r="AW51" s="161"/>
      <c r="AX51" s="161"/>
      <c r="AY51" s="161"/>
      <c r="AZ51" s="161">
        <f t="shared" si="14"/>
        <v>0</v>
      </c>
      <c r="BB51" s="164"/>
      <c r="BC51" s="164"/>
    </row>
    <row r="52" spans="1:55" x14ac:dyDescent="0.25">
      <c r="A52" s="158">
        <v>6</v>
      </c>
      <c r="B52" s="146" t="s">
        <v>375</v>
      </c>
      <c r="C52" s="159" t="str">
        <f t="shared" si="2"/>
        <v>30</v>
      </c>
      <c r="D52" s="159" t="str">
        <f t="shared" si="3"/>
        <v>40</v>
      </c>
      <c r="E52" s="147" t="str">
        <f t="shared" si="4"/>
        <v>015</v>
      </c>
      <c r="F52" s="147" t="str">
        <f t="shared" si="10"/>
        <v>6400.01</v>
      </c>
      <c r="G52" s="146" t="s">
        <v>156</v>
      </c>
      <c r="H52" s="188">
        <v>0</v>
      </c>
      <c r="I52" s="188">
        <v>0</v>
      </c>
      <c r="J52" s="160"/>
      <c r="K52" s="160"/>
      <c r="L52" s="160"/>
      <c r="M52" s="188">
        <v>0</v>
      </c>
      <c r="N52" s="160">
        <v>0</v>
      </c>
      <c r="O52" s="160">
        <f t="shared" si="11"/>
        <v>0</v>
      </c>
      <c r="Q52" s="161">
        <v>0</v>
      </c>
      <c r="R52" s="161">
        <v>0</v>
      </c>
      <c r="S52" s="161"/>
      <c r="T52" s="161"/>
      <c r="U52" s="161"/>
      <c r="V52" s="161">
        <v>0</v>
      </c>
      <c r="W52" s="161">
        <v>0</v>
      </c>
      <c r="X52" s="161">
        <f t="shared" si="5"/>
        <v>0</v>
      </c>
      <c r="Z52" s="162">
        <v>0</v>
      </c>
      <c r="AA52" s="162">
        <v>0</v>
      </c>
      <c r="AB52" s="162"/>
      <c r="AC52" s="162"/>
      <c r="AD52" s="162"/>
      <c r="AE52" s="162">
        <v>0</v>
      </c>
      <c r="AF52" s="162">
        <v>0</v>
      </c>
      <c r="AG52" s="162">
        <f t="shared" si="12"/>
        <v>0</v>
      </c>
      <c r="AI52" s="163">
        <v>0</v>
      </c>
      <c r="AJ52" s="163">
        <v>0</v>
      </c>
      <c r="AK52" s="164">
        <v>0</v>
      </c>
      <c r="AL52" s="164">
        <f>IFERROR(VLOOKUP(B52,[2]rptBudgetaryBudgetCrossOrganiza!$A$4737:$N$5235,13,FALSE),"0")</f>
        <v>0</v>
      </c>
      <c r="AM52" s="164"/>
      <c r="AN52" s="164"/>
      <c r="AO52" s="164"/>
      <c r="AP52" s="164"/>
      <c r="AQ52" s="164">
        <f t="shared" si="13"/>
        <v>0</v>
      </c>
      <c r="AS52" s="161"/>
      <c r="AT52" s="161"/>
      <c r="AU52" s="161"/>
      <c r="AV52" s="161"/>
      <c r="AW52" s="161"/>
      <c r="AX52" s="161"/>
      <c r="AY52" s="161"/>
      <c r="AZ52" s="161">
        <f t="shared" si="14"/>
        <v>0</v>
      </c>
      <c r="BB52" s="164"/>
      <c r="BC52" s="164"/>
    </row>
    <row r="53" spans="1:55" x14ac:dyDescent="0.25">
      <c r="A53" s="158">
        <v>6</v>
      </c>
      <c r="B53" s="146" t="s">
        <v>382</v>
      </c>
      <c r="C53" s="159" t="str">
        <f t="shared" si="2"/>
        <v>30</v>
      </c>
      <c r="D53" s="159" t="str">
        <f t="shared" si="3"/>
        <v>40</v>
      </c>
      <c r="E53" s="147" t="str">
        <f t="shared" si="4"/>
        <v>015</v>
      </c>
      <c r="F53" s="147" t="str">
        <f t="shared" si="10"/>
        <v>6500.04</v>
      </c>
      <c r="G53" s="146" t="s">
        <v>119</v>
      </c>
      <c r="H53" s="188">
        <v>16620</v>
      </c>
      <c r="I53" s="188">
        <v>16620</v>
      </c>
      <c r="J53" s="160"/>
      <c r="K53" s="160"/>
      <c r="L53" s="160"/>
      <c r="M53" s="188">
        <v>16620</v>
      </c>
      <c r="N53" s="160">
        <v>16620</v>
      </c>
      <c r="O53" s="160">
        <f t="shared" si="11"/>
        <v>0</v>
      </c>
      <c r="Q53" s="161">
        <v>27380</v>
      </c>
      <c r="R53" s="161">
        <v>27380</v>
      </c>
      <c r="S53" s="161"/>
      <c r="T53" s="161"/>
      <c r="U53" s="161"/>
      <c r="V53" s="161">
        <v>27380</v>
      </c>
      <c r="W53" s="161">
        <v>27380</v>
      </c>
      <c r="X53" s="161">
        <f t="shared" si="5"/>
        <v>0</v>
      </c>
      <c r="Z53" s="162">
        <v>29150</v>
      </c>
      <c r="AA53" s="162">
        <v>29150</v>
      </c>
      <c r="AB53" s="162"/>
      <c r="AC53" s="162"/>
      <c r="AD53" s="162"/>
      <c r="AE53" s="162">
        <v>12145.85</v>
      </c>
      <c r="AF53" s="162">
        <v>12145.85</v>
      </c>
      <c r="AG53" s="162">
        <f t="shared" si="12"/>
        <v>-17004.150000000001</v>
      </c>
      <c r="AI53" s="163">
        <v>29150</v>
      </c>
      <c r="AJ53" s="163">
        <v>29150</v>
      </c>
      <c r="AK53" s="164">
        <v>29150</v>
      </c>
      <c r="AL53" s="164">
        <f>IFERROR(VLOOKUP(B53,[2]rptBudgetaryBudgetCrossOrganiza!$A$4737:$N$5235,13,FALSE),"0")</f>
        <v>0</v>
      </c>
      <c r="AM53" s="164"/>
      <c r="AN53" s="164"/>
      <c r="AO53" s="164"/>
      <c r="AP53" s="164"/>
      <c r="AQ53" s="164">
        <f t="shared" si="13"/>
        <v>-29150</v>
      </c>
      <c r="AS53" s="161"/>
      <c r="AT53" s="161"/>
      <c r="AU53" s="161"/>
      <c r="AV53" s="161"/>
      <c r="AW53" s="161"/>
      <c r="AX53" s="161"/>
      <c r="AY53" s="161"/>
      <c r="AZ53" s="161">
        <f t="shared" si="14"/>
        <v>0</v>
      </c>
      <c r="BB53" s="164"/>
      <c r="BC53" s="164"/>
    </row>
    <row r="54" spans="1:55" x14ac:dyDescent="0.25">
      <c r="A54" s="158">
        <v>6</v>
      </c>
      <c r="B54" s="146" t="s">
        <v>385</v>
      </c>
      <c r="C54" s="159" t="str">
        <f t="shared" si="2"/>
        <v>30</v>
      </c>
      <c r="D54" s="159" t="str">
        <f t="shared" si="3"/>
        <v>40</v>
      </c>
      <c r="E54" s="147" t="str">
        <f t="shared" si="4"/>
        <v>015</v>
      </c>
      <c r="F54" s="147" t="str">
        <f t="shared" si="10"/>
        <v>6600.01</v>
      </c>
      <c r="G54" s="146" t="s">
        <v>157</v>
      </c>
      <c r="H54" s="188">
        <v>500</v>
      </c>
      <c r="I54" s="188">
        <v>500</v>
      </c>
      <c r="J54" s="160"/>
      <c r="K54" s="160"/>
      <c r="L54" s="160"/>
      <c r="M54" s="188">
        <v>104.84</v>
      </c>
      <c r="N54" s="160">
        <v>104.84</v>
      </c>
      <c r="O54" s="160">
        <f t="shared" si="11"/>
        <v>-395.15999999999997</v>
      </c>
      <c r="Q54" s="161">
        <v>500</v>
      </c>
      <c r="R54" s="161">
        <v>500</v>
      </c>
      <c r="S54" s="161"/>
      <c r="T54" s="161"/>
      <c r="U54" s="161"/>
      <c r="V54" s="161">
        <v>183.12</v>
      </c>
      <c r="W54" s="161">
        <v>183.12</v>
      </c>
      <c r="X54" s="161">
        <f t="shared" si="5"/>
        <v>-316.88</v>
      </c>
      <c r="Z54" s="162">
        <v>500</v>
      </c>
      <c r="AA54" s="162">
        <v>500</v>
      </c>
      <c r="AB54" s="162"/>
      <c r="AC54" s="162"/>
      <c r="AD54" s="162"/>
      <c r="AE54" s="162">
        <v>356.77</v>
      </c>
      <c r="AF54" s="162">
        <v>356.77</v>
      </c>
      <c r="AG54" s="162">
        <f t="shared" si="12"/>
        <v>-143.23000000000002</v>
      </c>
      <c r="AI54" s="163">
        <v>500</v>
      </c>
      <c r="AJ54" s="163">
        <v>500</v>
      </c>
      <c r="AK54" s="164">
        <v>500</v>
      </c>
      <c r="AL54" s="164">
        <f>IFERROR(VLOOKUP(B54,[2]rptBudgetaryBudgetCrossOrganiza!$A$4737:$N$5235,13,FALSE),"0")</f>
        <v>0</v>
      </c>
      <c r="AM54" s="164"/>
      <c r="AN54" s="164"/>
      <c r="AO54" s="164"/>
      <c r="AP54" s="164"/>
      <c r="AQ54" s="164">
        <f t="shared" si="13"/>
        <v>-500</v>
      </c>
      <c r="AS54" s="161"/>
      <c r="AT54" s="161"/>
      <c r="AU54" s="161"/>
      <c r="AV54" s="161"/>
      <c r="AW54" s="161"/>
      <c r="AX54" s="161"/>
      <c r="AY54" s="161"/>
      <c r="AZ54" s="161">
        <f t="shared" si="14"/>
        <v>0</v>
      </c>
      <c r="BB54" s="164"/>
      <c r="BC54" s="164"/>
    </row>
    <row r="55" spans="1:55" x14ac:dyDescent="0.25">
      <c r="A55" s="158">
        <v>6</v>
      </c>
      <c r="B55" s="146" t="s">
        <v>388</v>
      </c>
      <c r="C55" s="159" t="str">
        <f t="shared" si="2"/>
        <v>30</v>
      </c>
      <c r="D55" s="159" t="str">
        <f t="shared" si="3"/>
        <v>40</v>
      </c>
      <c r="E55" s="147" t="str">
        <f t="shared" si="4"/>
        <v>015</v>
      </c>
      <c r="F55" s="147" t="str">
        <f t="shared" si="10"/>
        <v>6600.03</v>
      </c>
      <c r="G55" s="146" t="s">
        <v>158</v>
      </c>
      <c r="H55" s="188">
        <v>350</v>
      </c>
      <c r="I55" s="188">
        <v>350</v>
      </c>
      <c r="J55" s="160"/>
      <c r="K55" s="160"/>
      <c r="L55" s="160"/>
      <c r="M55" s="188">
        <v>97.37</v>
      </c>
      <c r="N55" s="160">
        <v>97.37</v>
      </c>
      <c r="O55" s="160">
        <f t="shared" si="11"/>
        <v>-252.63</v>
      </c>
      <c r="Q55" s="161">
        <v>350</v>
      </c>
      <c r="R55" s="161">
        <v>350</v>
      </c>
      <c r="S55" s="161"/>
      <c r="T55" s="161"/>
      <c r="U55" s="161"/>
      <c r="V55" s="161">
        <v>82.46</v>
      </c>
      <c r="W55" s="161">
        <v>82.46</v>
      </c>
      <c r="X55" s="161">
        <f t="shared" si="5"/>
        <v>-267.54000000000002</v>
      </c>
      <c r="Z55" s="162">
        <v>350</v>
      </c>
      <c r="AA55" s="162">
        <v>350</v>
      </c>
      <c r="AB55" s="162"/>
      <c r="AC55" s="162"/>
      <c r="AD55" s="162"/>
      <c r="AE55" s="162">
        <v>66.819999999999993</v>
      </c>
      <c r="AF55" s="162">
        <v>66.819999999999993</v>
      </c>
      <c r="AG55" s="162">
        <f t="shared" si="12"/>
        <v>-283.18</v>
      </c>
      <c r="AI55" s="163">
        <v>350</v>
      </c>
      <c r="AJ55" s="163">
        <v>350</v>
      </c>
      <c r="AK55" s="164">
        <v>350</v>
      </c>
      <c r="AL55" s="164">
        <f>IFERROR(VLOOKUP(B55,[2]rptBudgetaryBudgetCrossOrganiza!$A$4737:$N$5235,13,FALSE),"0")</f>
        <v>0</v>
      </c>
      <c r="AM55" s="164"/>
      <c r="AN55" s="164"/>
      <c r="AO55" s="164"/>
      <c r="AP55" s="164"/>
      <c r="AQ55" s="164">
        <f t="shared" si="13"/>
        <v>-350</v>
      </c>
      <c r="AS55" s="161"/>
      <c r="AT55" s="161"/>
      <c r="AU55" s="161"/>
      <c r="AV55" s="161"/>
      <c r="AW55" s="161"/>
      <c r="AX55" s="161"/>
      <c r="AY55" s="161"/>
      <c r="AZ55" s="161">
        <f t="shared" si="14"/>
        <v>0</v>
      </c>
      <c r="BB55" s="164"/>
      <c r="BC55" s="164"/>
    </row>
    <row r="56" spans="1:55" x14ac:dyDescent="0.25">
      <c r="A56" s="158">
        <v>6</v>
      </c>
      <c r="B56" s="146" t="s">
        <v>391</v>
      </c>
      <c r="C56" s="159" t="str">
        <f t="shared" si="2"/>
        <v>30</v>
      </c>
      <c r="D56" s="159" t="str">
        <f t="shared" si="3"/>
        <v>40</v>
      </c>
      <c r="E56" s="147" t="str">
        <f t="shared" si="4"/>
        <v>015</v>
      </c>
      <c r="F56" s="147" t="str">
        <f t="shared" si="10"/>
        <v>6600.04</v>
      </c>
      <c r="G56" s="146" t="s">
        <v>120</v>
      </c>
      <c r="H56" s="188">
        <v>10000</v>
      </c>
      <c r="I56" s="188">
        <v>10000</v>
      </c>
      <c r="J56" s="160"/>
      <c r="K56" s="160"/>
      <c r="L56" s="160"/>
      <c r="M56" s="188">
        <v>2486.15</v>
      </c>
      <c r="N56" s="160">
        <v>2486.15</v>
      </c>
      <c r="O56" s="160">
        <f t="shared" si="11"/>
        <v>-7513.85</v>
      </c>
      <c r="Q56" s="161">
        <v>5000</v>
      </c>
      <c r="R56" s="161">
        <v>5000</v>
      </c>
      <c r="S56" s="161"/>
      <c r="T56" s="161"/>
      <c r="U56" s="161"/>
      <c r="V56" s="161">
        <v>3344.29</v>
      </c>
      <c r="W56" s="161">
        <v>3344.29</v>
      </c>
      <c r="X56" s="161">
        <f t="shared" si="5"/>
        <v>-1655.71</v>
      </c>
      <c r="Z56" s="162">
        <v>3500</v>
      </c>
      <c r="AA56" s="162">
        <v>3500</v>
      </c>
      <c r="AB56" s="162"/>
      <c r="AC56" s="162"/>
      <c r="AD56" s="162"/>
      <c r="AE56" s="162">
        <v>4029.36</v>
      </c>
      <c r="AF56" s="162">
        <v>4029.36</v>
      </c>
      <c r="AG56" s="162">
        <f t="shared" si="12"/>
        <v>529.36000000000013</v>
      </c>
      <c r="AI56" s="163">
        <v>3500</v>
      </c>
      <c r="AJ56" s="163">
        <v>3500</v>
      </c>
      <c r="AK56" s="164">
        <v>3500</v>
      </c>
      <c r="AL56" s="164">
        <f>IFERROR(VLOOKUP(B56,[2]rptBudgetaryBudgetCrossOrganiza!$A$4737:$N$5235,13,FALSE),"0")</f>
        <v>0</v>
      </c>
      <c r="AM56" s="164"/>
      <c r="AN56" s="164"/>
      <c r="AO56" s="164"/>
      <c r="AP56" s="164"/>
      <c r="AQ56" s="164">
        <f t="shared" si="13"/>
        <v>-3500</v>
      </c>
      <c r="AS56" s="161"/>
      <c r="AT56" s="161"/>
      <c r="AU56" s="161"/>
      <c r="AV56" s="161"/>
      <c r="AW56" s="161"/>
      <c r="AX56" s="161"/>
      <c r="AY56" s="161"/>
      <c r="AZ56" s="161">
        <f t="shared" si="14"/>
        <v>0</v>
      </c>
      <c r="BB56" s="164"/>
      <c r="BC56" s="164"/>
    </row>
    <row r="57" spans="1:55" x14ac:dyDescent="0.25">
      <c r="A57" s="158">
        <v>6</v>
      </c>
      <c r="B57" s="146" t="s">
        <v>394</v>
      </c>
      <c r="C57" s="159" t="str">
        <f t="shared" si="2"/>
        <v>30</v>
      </c>
      <c r="D57" s="159" t="str">
        <f t="shared" si="3"/>
        <v>40</v>
      </c>
      <c r="E57" s="147" t="str">
        <f t="shared" si="4"/>
        <v>015</v>
      </c>
      <c r="F57" s="147" t="str">
        <f t="shared" si="10"/>
        <v>6600.05</v>
      </c>
      <c r="G57" s="146" t="s">
        <v>395</v>
      </c>
      <c r="H57" s="188">
        <v>500</v>
      </c>
      <c r="I57" s="188">
        <v>500</v>
      </c>
      <c r="J57" s="160"/>
      <c r="K57" s="160"/>
      <c r="L57" s="160"/>
      <c r="M57" s="188">
        <v>0</v>
      </c>
      <c r="N57" s="160">
        <v>0</v>
      </c>
      <c r="O57" s="160">
        <f t="shared" si="11"/>
        <v>-500</v>
      </c>
      <c r="Q57" s="161">
        <v>4000</v>
      </c>
      <c r="R57" s="161">
        <v>4000</v>
      </c>
      <c r="S57" s="161"/>
      <c r="T57" s="161"/>
      <c r="U57" s="161"/>
      <c r="V57" s="161">
        <v>2044.32</v>
      </c>
      <c r="W57" s="161">
        <v>2044.32</v>
      </c>
      <c r="X57" s="161">
        <f t="shared" si="5"/>
        <v>-1955.68</v>
      </c>
      <c r="Z57" s="162">
        <v>2000</v>
      </c>
      <c r="AA57" s="162">
        <v>2000</v>
      </c>
      <c r="AB57" s="162"/>
      <c r="AC57" s="162"/>
      <c r="AD57" s="162"/>
      <c r="AE57" s="162">
        <v>705</v>
      </c>
      <c r="AF57" s="162">
        <v>705</v>
      </c>
      <c r="AG57" s="162">
        <f t="shared" si="12"/>
        <v>-1295</v>
      </c>
      <c r="AI57" s="163">
        <v>2000</v>
      </c>
      <c r="AJ57" s="163">
        <v>2000</v>
      </c>
      <c r="AK57" s="164">
        <v>2000</v>
      </c>
      <c r="AL57" s="164">
        <f>IFERROR(VLOOKUP(B57,[2]rptBudgetaryBudgetCrossOrganiza!$A$4737:$N$5235,13,FALSE),"0")</f>
        <v>0</v>
      </c>
      <c r="AM57" s="164"/>
      <c r="AN57" s="164"/>
      <c r="AO57" s="164"/>
      <c r="AP57" s="164"/>
      <c r="AQ57" s="164">
        <f t="shared" si="13"/>
        <v>-2000</v>
      </c>
      <c r="AS57" s="161"/>
      <c r="AT57" s="161"/>
      <c r="AU57" s="161"/>
      <c r="AV57" s="161"/>
      <c r="AW57" s="161"/>
      <c r="AX57" s="161"/>
      <c r="AY57" s="161"/>
      <c r="AZ57" s="161">
        <f t="shared" si="14"/>
        <v>0</v>
      </c>
      <c r="BB57" s="164"/>
      <c r="BC57" s="164"/>
    </row>
    <row r="58" spans="1:55" ht="48.75" customHeight="1" x14ac:dyDescent="0.25">
      <c r="A58" s="158">
        <v>6</v>
      </c>
      <c r="B58" s="146" t="s">
        <v>398</v>
      </c>
      <c r="C58" s="159" t="str">
        <f t="shared" si="2"/>
        <v>30</v>
      </c>
      <c r="D58" s="159" t="str">
        <f t="shared" si="3"/>
        <v>40</v>
      </c>
      <c r="E58" s="147" t="str">
        <f t="shared" si="4"/>
        <v>015</v>
      </c>
      <c r="F58" s="147" t="str">
        <f t="shared" si="10"/>
        <v>6600.06</v>
      </c>
      <c r="G58" s="146" t="s">
        <v>159</v>
      </c>
      <c r="H58" s="188">
        <v>0</v>
      </c>
      <c r="I58" s="188">
        <v>0</v>
      </c>
      <c r="J58" s="160"/>
      <c r="K58" s="160"/>
      <c r="L58" s="160"/>
      <c r="M58" s="188">
        <v>0</v>
      </c>
      <c r="N58" s="160">
        <v>0</v>
      </c>
      <c r="O58" s="160">
        <f t="shared" si="11"/>
        <v>0</v>
      </c>
      <c r="Q58" s="161">
        <v>0</v>
      </c>
      <c r="R58" s="161">
        <v>0</v>
      </c>
      <c r="S58" s="161"/>
      <c r="T58" s="161"/>
      <c r="U58" s="161"/>
      <c r="V58" s="161">
        <v>0</v>
      </c>
      <c r="W58" s="161">
        <v>0</v>
      </c>
      <c r="X58" s="161">
        <f t="shared" si="5"/>
        <v>0</v>
      </c>
      <c r="Z58" s="162">
        <v>0</v>
      </c>
      <c r="AA58" s="162">
        <v>0</v>
      </c>
      <c r="AB58" s="162"/>
      <c r="AC58" s="162"/>
      <c r="AD58" s="162"/>
      <c r="AE58" s="162">
        <v>0</v>
      </c>
      <c r="AF58" s="162">
        <v>0</v>
      </c>
      <c r="AG58" s="162">
        <f t="shared" si="12"/>
        <v>0</v>
      </c>
      <c r="AI58" s="163">
        <v>0</v>
      </c>
      <c r="AJ58" s="163">
        <v>0</v>
      </c>
      <c r="AK58" s="199">
        <v>165000</v>
      </c>
      <c r="AL58" s="164">
        <f>IFERROR(VLOOKUP(B58,[2]rptBudgetaryBudgetCrossOrganiza!$A$4737:$N$5235,13,FALSE),"0")</f>
        <v>0</v>
      </c>
      <c r="AM58" s="164"/>
      <c r="AN58" s="164"/>
      <c r="AO58" s="164"/>
      <c r="AP58" s="164"/>
      <c r="AQ58" s="164">
        <f t="shared" si="13"/>
        <v>0</v>
      </c>
      <c r="AS58" s="161"/>
      <c r="AT58" s="161"/>
      <c r="AU58" s="161"/>
      <c r="AV58" s="161"/>
      <c r="AW58" s="161"/>
      <c r="AX58" s="161"/>
      <c r="AY58" s="161"/>
      <c r="AZ58" s="161">
        <f t="shared" si="14"/>
        <v>0</v>
      </c>
      <c r="BB58" s="164"/>
      <c r="BC58" s="197" t="s">
        <v>447</v>
      </c>
    </row>
    <row r="59" spans="1:55" x14ac:dyDescent="0.25">
      <c r="A59" s="158">
        <v>6</v>
      </c>
      <c r="B59" s="146" t="s">
        <v>399</v>
      </c>
      <c r="C59" s="159" t="str">
        <f t="shared" si="2"/>
        <v>30</v>
      </c>
      <c r="D59" s="159" t="str">
        <f t="shared" si="3"/>
        <v>40</v>
      </c>
      <c r="E59" s="147" t="str">
        <f t="shared" si="4"/>
        <v>015</v>
      </c>
      <c r="F59" s="147" t="str">
        <f t="shared" si="10"/>
        <v>6600.07</v>
      </c>
      <c r="G59" s="146" t="s">
        <v>121</v>
      </c>
      <c r="H59" s="188">
        <v>2848</v>
      </c>
      <c r="I59" s="188">
        <v>4673</v>
      </c>
      <c r="J59" s="160"/>
      <c r="K59" s="160"/>
      <c r="L59" s="160"/>
      <c r="M59" s="188">
        <v>11.8</v>
      </c>
      <c r="N59" s="160">
        <v>11.8</v>
      </c>
      <c r="O59" s="160">
        <f t="shared" si="11"/>
        <v>-4661.2</v>
      </c>
      <c r="Q59" s="161">
        <v>300</v>
      </c>
      <c r="R59" s="161">
        <v>300</v>
      </c>
      <c r="S59" s="161"/>
      <c r="T59" s="161"/>
      <c r="U59" s="161"/>
      <c r="V59" s="161">
        <v>0</v>
      </c>
      <c r="W59" s="161">
        <v>0</v>
      </c>
      <c r="X59" s="161">
        <f t="shared" si="5"/>
        <v>-300</v>
      </c>
      <c r="Z59" s="162">
        <v>500</v>
      </c>
      <c r="AA59" s="162">
        <v>500</v>
      </c>
      <c r="AB59" s="162"/>
      <c r="AC59" s="162"/>
      <c r="AD59" s="162"/>
      <c r="AE59" s="162">
        <v>146.72999999999999</v>
      </c>
      <c r="AF59" s="162">
        <v>146.72999999999999</v>
      </c>
      <c r="AG59" s="162">
        <f t="shared" si="12"/>
        <v>-353.27</v>
      </c>
      <c r="AI59" s="163">
        <v>500</v>
      </c>
      <c r="AJ59" s="163">
        <v>500</v>
      </c>
      <c r="AK59" s="164">
        <v>500</v>
      </c>
      <c r="AL59" s="164">
        <f>IFERROR(VLOOKUP(B59,[2]rptBudgetaryBudgetCrossOrganiza!$A$4737:$N$5235,13,FALSE),"0")</f>
        <v>0</v>
      </c>
      <c r="AM59" s="164"/>
      <c r="AN59" s="164"/>
      <c r="AO59" s="164"/>
      <c r="AP59" s="164"/>
      <c r="AQ59" s="164">
        <f t="shared" si="13"/>
        <v>-500</v>
      </c>
      <c r="AS59" s="161"/>
      <c r="AT59" s="161"/>
      <c r="AU59" s="161"/>
      <c r="AV59" s="161"/>
      <c r="AW59" s="161"/>
      <c r="AX59" s="161"/>
      <c r="AY59" s="161"/>
      <c r="AZ59" s="161">
        <f t="shared" si="14"/>
        <v>0</v>
      </c>
      <c r="BB59" s="164"/>
      <c r="BC59" s="164"/>
    </row>
    <row r="60" spans="1:55" x14ac:dyDescent="0.25">
      <c r="A60" s="158">
        <v>6</v>
      </c>
      <c r="B60" s="146" t="s">
        <v>405</v>
      </c>
      <c r="C60" s="159" t="str">
        <f t="shared" si="2"/>
        <v>30</v>
      </c>
      <c r="D60" s="159" t="str">
        <f t="shared" si="3"/>
        <v>40</v>
      </c>
      <c r="E60" s="147" t="str">
        <f t="shared" si="4"/>
        <v>015</v>
      </c>
      <c r="F60" s="147" t="str">
        <f t="shared" si="10"/>
        <v>6600.26</v>
      </c>
      <c r="G60" s="146" t="s">
        <v>167</v>
      </c>
      <c r="H60" s="188">
        <v>20651</v>
      </c>
      <c r="I60" s="188">
        <v>20651</v>
      </c>
      <c r="J60" s="160"/>
      <c r="K60" s="160"/>
      <c r="L60" s="160"/>
      <c r="M60" s="188">
        <v>20651</v>
      </c>
      <c r="N60" s="160">
        <v>20651</v>
      </c>
      <c r="O60" s="160">
        <f t="shared" si="11"/>
        <v>0</v>
      </c>
      <c r="Q60" s="161">
        <v>26480</v>
      </c>
      <c r="R60" s="161">
        <v>26480</v>
      </c>
      <c r="S60" s="161"/>
      <c r="T60" s="161"/>
      <c r="U60" s="161"/>
      <c r="V60" s="161">
        <v>26480</v>
      </c>
      <c r="W60" s="161">
        <v>26480</v>
      </c>
      <c r="X60" s="161">
        <f t="shared" si="5"/>
        <v>0</v>
      </c>
      <c r="Z60" s="162">
        <v>25930</v>
      </c>
      <c r="AA60" s="162">
        <v>25930</v>
      </c>
      <c r="AB60" s="162"/>
      <c r="AC60" s="162"/>
      <c r="AD60" s="162"/>
      <c r="AE60" s="162">
        <v>10804.15</v>
      </c>
      <c r="AF60" s="162">
        <v>10804.15</v>
      </c>
      <c r="AG60" s="162">
        <f t="shared" si="12"/>
        <v>-15125.85</v>
      </c>
      <c r="AI60" s="163">
        <v>25930</v>
      </c>
      <c r="AJ60" s="163">
        <v>25930</v>
      </c>
      <c r="AK60" s="164">
        <v>25930</v>
      </c>
      <c r="AL60" s="164">
        <f>IFERROR(VLOOKUP(B60,[2]rptBudgetaryBudgetCrossOrganiza!$A$4737:$N$5235,13,FALSE),"0")</f>
        <v>0</v>
      </c>
      <c r="AM60" s="164"/>
      <c r="AN60" s="164"/>
      <c r="AO60" s="164"/>
      <c r="AP60" s="164"/>
      <c r="AQ60" s="164">
        <f t="shared" si="13"/>
        <v>-25930</v>
      </c>
      <c r="AS60" s="161"/>
      <c r="AT60" s="161"/>
      <c r="AU60" s="161"/>
      <c r="AV60" s="161"/>
      <c r="AW60" s="161"/>
      <c r="AX60" s="161"/>
      <c r="AY60" s="161"/>
      <c r="AZ60" s="161">
        <f t="shared" si="14"/>
        <v>0</v>
      </c>
      <c r="BB60" s="164"/>
      <c r="BC60" s="164"/>
    </row>
    <row r="61" spans="1:55" x14ac:dyDescent="0.25">
      <c r="A61" s="158">
        <v>6</v>
      </c>
      <c r="B61" s="146" t="s">
        <v>410</v>
      </c>
      <c r="C61" s="159" t="str">
        <f t="shared" si="2"/>
        <v>30</v>
      </c>
      <c r="D61" s="159" t="str">
        <f t="shared" si="3"/>
        <v>40</v>
      </c>
      <c r="E61" s="147" t="str">
        <f t="shared" si="4"/>
        <v>015</v>
      </c>
      <c r="F61" s="147" t="str">
        <f t="shared" si="10"/>
        <v>6600.32</v>
      </c>
      <c r="G61" s="146" t="s">
        <v>123</v>
      </c>
      <c r="H61" s="188">
        <v>0</v>
      </c>
      <c r="I61" s="188">
        <v>0</v>
      </c>
      <c r="J61" s="160"/>
      <c r="K61" s="160"/>
      <c r="L61" s="160"/>
      <c r="M61" s="188">
        <v>0</v>
      </c>
      <c r="N61" s="160">
        <v>0</v>
      </c>
      <c r="O61" s="160">
        <f t="shared" si="11"/>
        <v>0</v>
      </c>
      <c r="Q61" s="161">
        <v>0</v>
      </c>
      <c r="R61" s="161">
        <v>0</v>
      </c>
      <c r="S61" s="161"/>
      <c r="T61" s="161"/>
      <c r="U61" s="161"/>
      <c r="V61" s="161">
        <v>0</v>
      </c>
      <c r="W61" s="161">
        <v>0</v>
      </c>
      <c r="X61" s="161">
        <f t="shared" si="5"/>
        <v>0</v>
      </c>
      <c r="Z61" s="162">
        <v>3390</v>
      </c>
      <c r="AA61" s="162">
        <v>3390</v>
      </c>
      <c r="AB61" s="162"/>
      <c r="AC61" s="162"/>
      <c r="AD61" s="162"/>
      <c r="AE61" s="162">
        <v>1412.5</v>
      </c>
      <c r="AF61" s="162">
        <v>1412.5</v>
      </c>
      <c r="AG61" s="162">
        <f t="shared" si="12"/>
        <v>-1977.5</v>
      </c>
      <c r="AI61" s="163">
        <v>3390</v>
      </c>
      <c r="AJ61" s="163">
        <v>3390</v>
      </c>
      <c r="AK61" s="164">
        <v>3390</v>
      </c>
      <c r="AL61" s="164">
        <f>IFERROR(VLOOKUP(B61,[2]rptBudgetaryBudgetCrossOrganiza!$A$4737:$N$5235,13,FALSE),"0")</f>
        <v>0</v>
      </c>
      <c r="AM61" s="164"/>
      <c r="AN61" s="164"/>
      <c r="AO61" s="164"/>
      <c r="AP61" s="164"/>
      <c r="AQ61" s="164">
        <f t="shared" si="13"/>
        <v>-3390</v>
      </c>
      <c r="AS61" s="161"/>
      <c r="AT61" s="161"/>
      <c r="AU61" s="161"/>
      <c r="AV61" s="161"/>
      <c r="AW61" s="161"/>
      <c r="AX61" s="161"/>
      <c r="AY61" s="161"/>
      <c r="AZ61" s="161">
        <f t="shared" si="14"/>
        <v>0</v>
      </c>
      <c r="BB61" s="164"/>
      <c r="BC61" s="164"/>
    </row>
    <row r="62" spans="1:55" x14ac:dyDescent="0.25">
      <c r="A62" s="158">
        <v>6</v>
      </c>
      <c r="B62" s="146" t="s">
        <v>413</v>
      </c>
      <c r="C62" s="159" t="str">
        <f t="shared" si="2"/>
        <v>30</v>
      </c>
      <c r="D62" s="159" t="str">
        <f t="shared" si="3"/>
        <v>40</v>
      </c>
      <c r="E62" s="147" t="str">
        <f t="shared" si="4"/>
        <v>015</v>
      </c>
      <c r="F62" s="147" t="str">
        <f t="shared" si="10"/>
        <v>6600.36</v>
      </c>
      <c r="G62" s="146" t="s">
        <v>168</v>
      </c>
      <c r="H62" s="188">
        <v>29121</v>
      </c>
      <c r="I62" s="188">
        <v>29121</v>
      </c>
      <c r="J62" s="160"/>
      <c r="K62" s="160"/>
      <c r="L62" s="160"/>
      <c r="M62" s="188">
        <v>29121</v>
      </c>
      <c r="N62" s="160">
        <v>29121</v>
      </c>
      <c r="O62" s="160">
        <f t="shared" si="11"/>
        <v>0</v>
      </c>
      <c r="Q62" s="161">
        <v>36840</v>
      </c>
      <c r="R62" s="161">
        <v>36840</v>
      </c>
      <c r="S62" s="161"/>
      <c r="T62" s="161"/>
      <c r="U62" s="161"/>
      <c r="V62" s="161">
        <v>36840</v>
      </c>
      <c r="W62" s="161">
        <v>36840</v>
      </c>
      <c r="X62" s="161">
        <f t="shared" si="5"/>
        <v>0</v>
      </c>
      <c r="Z62" s="162">
        <v>31470</v>
      </c>
      <c r="AA62" s="162">
        <v>31470</v>
      </c>
      <c r="AB62" s="162"/>
      <c r="AC62" s="162"/>
      <c r="AD62" s="162"/>
      <c r="AE62" s="162">
        <v>13112.5</v>
      </c>
      <c r="AF62" s="162">
        <v>13112.5</v>
      </c>
      <c r="AG62" s="162"/>
      <c r="AI62" s="163">
        <v>31470</v>
      </c>
      <c r="AJ62" s="163">
        <v>31470</v>
      </c>
      <c r="AK62" s="164">
        <v>31470</v>
      </c>
      <c r="AL62" s="164">
        <f>IFERROR(VLOOKUP(B62,[2]rptBudgetaryBudgetCrossOrganiza!$A$4737:$N$5235,13,FALSE),"0")</f>
        <v>0</v>
      </c>
      <c r="AM62" s="164"/>
      <c r="AN62" s="164"/>
      <c r="AO62" s="164"/>
      <c r="AP62" s="164"/>
      <c r="AQ62" s="164">
        <f t="shared" si="13"/>
        <v>-31470</v>
      </c>
      <c r="AS62" s="161"/>
      <c r="AT62" s="161"/>
      <c r="AU62" s="161"/>
      <c r="AV62" s="161"/>
      <c r="AW62" s="161"/>
      <c r="AX62" s="161"/>
      <c r="AY62" s="161"/>
      <c r="AZ62" s="161"/>
      <c r="BB62" s="164"/>
      <c r="BC62" s="164"/>
    </row>
    <row r="63" spans="1:55" ht="60" x14ac:dyDescent="0.25">
      <c r="A63" s="158">
        <v>4</v>
      </c>
      <c r="B63" s="146" t="s">
        <v>248</v>
      </c>
      <c r="C63" s="159" t="str">
        <f t="shared" si="2"/>
        <v>30</v>
      </c>
      <c r="D63" s="159" t="str">
        <f t="shared" si="3"/>
        <v>40</v>
      </c>
      <c r="E63" s="147" t="str">
        <f t="shared" si="4"/>
        <v>400</v>
      </c>
      <c r="F63" s="147" t="str">
        <f t="shared" si="10"/>
        <v>5000.01</v>
      </c>
      <c r="G63" s="146" t="s">
        <v>85</v>
      </c>
      <c r="H63" s="188">
        <v>596995</v>
      </c>
      <c r="I63" s="188">
        <v>596995</v>
      </c>
      <c r="J63" s="160"/>
      <c r="K63" s="160"/>
      <c r="L63" s="160"/>
      <c r="M63" s="188">
        <v>509505.43</v>
      </c>
      <c r="N63" s="160">
        <v>509505.43</v>
      </c>
      <c r="O63" s="160">
        <f t="shared" si="11"/>
        <v>-87489.57</v>
      </c>
      <c r="Q63" s="161">
        <v>634790</v>
      </c>
      <c r="R63" s="161">
        <v>634790</v>
      </c>
      <c r="S63" s="161"/>
      <c r="T63" s="161"/>
      <c r="U63" s="161"/>
      <c r="V63" s="161">
        <v>621880.18999999994</v>
      </c>
      <c r="W63" s="161">
        <v>621880.18999999994</v>
      </c>
      <c r="X63" s="161">
        <f t="shared" si="5"/>
        <v>-12909.810000000056</v>
      </c>
      <c r="Z63" s="162">
        <v>674095</v>
      </c>
      <c r="AA63" s="162">
        <v>696664</v>
      </c>
      <c r="AB63" s="162"/>
      <c r="AC63" s="162"/>
      <c r="AD63" s="162"/>
      <c r="AE63" s="162">
        <v>593211.79</v>
      </c>
      <c r="AF63" s="162">
        <v>593211.79</v>
      </c>
      <c r="AG63" s="162">
        <f t="shared" ref="AG63:AG94" si="15">AF63-AA63</f>
        <v>-103452.20999999996</v>
      </c>
      <c r="AI63" s="163">
        <v>694318</v>
      </c>
      <c r="AJ63" s="163">
        <v>694318</v>
      </c>
      <c r="AK63" s="164">
        <v>694318</v>
      </c>
      <c r="AL63" s="164">
        <f>IFERROR(VLOOKUP(B63,[2]rptBudgetaryBudgetCrossOrganiza!$A$4737:$N$5235,13,FALSE),"0")</f>
        <v>191321.61</v>
      </c>
      <c r="AM63" s="164"/>
      <c r="AN63" s="164"/>
      <c r="AO63" s="164"/>
      <c r="AP63" s="164"/>
      <c r="AQ63" s="164">
        <f t="shared" si="13"/>
        <v>-694318</v>
      </c>
      <c r="AS63" s="161"/>
      <c r="AT63" s="161"/>
      <c r="AU63" s="161"/>
      <c r="AV63" s="161"/>
      <c r="AW63" s="161"/>
      <c r="AX63" s="161"/>
      <c r="AY63" s="161"/>
      <c r="AZ63" s="161">
        <f t="shared" ref="AZ63:AZ94" si="16">AY63-AT63</f>
        <v>0</v>
      </c>
      <c r="BB63" s="164"/>
      <c r="BC63" s="198" t="s">
        <v>448</v>
      </c>
    </row>
    <row r="64" spans="1:55" ht="30" x14ac:dyDescent="0.25">
      <c r="A64" s="158">
        <v>4</v>
      </c>
      <c r="B64" s="146" t="s">
        <v>251</v>
      </c>
      <c r="C64" s="159" t="str">
        <f t="shared" si="2"/>
        <v>30</v>
      </c>
      <c r="D64" s="159" t="str">
        <f t="shared" si="3"/>
        <v>40</v>
      </c>
      <c r="E64" s="147" t="str">
        <f t="shared" si="4"/>
        <v>400</v>
      </c>
      <c r="F64" s="147" t="str">
        <f t="shared" si="10"/>
        <v>5000.02</v>
      </c>
      <c r="G64" s="146" t="s">
        <v>86</v>
      </c>
      <c r="H64" s="188">
        <v>0</v>
      </c>
      <c r="I64" s="188">
        <v>0</v>
      </c>
      <c r="J64" s="160"/>
      <c r="K64" s="160"/>
      <c r="L64" s="160"/>
      <c r="M64" s="188">
        <v>0</v>
      </c>
      <c r="N64" s="160">
        <v>0</v>
      </c>
      <c r="O64" s="160">
        <f t="shared" si="11"/>
        <v>0</v>
      </c>
      <c r="Q64" s="161">
        <v>20000</v>
      </c>
      <c r="R64" s="161">
        <v>20000</v>
      </c>
      <c r="S64" s="161"/>
      <c r="T64" s="161"/>
      <c r="U64" s="161"/>
      <c r="V64" s="161">
        <v>760.49</v>
      </c>
      <c r="W64" s="161">
        <v>760.49</v>
      </c>
      <c r="X64" s="161">
        <f t="shared" si="5"/>
        <v>-19239.509999999998</v>
      </c>
      <c r="Z64" s="162">
        <v>0</v>
      </c>
      <c r="AA64" s="162">
        <v>0</v>
      </c>
      <c r="AB64" s="162"/>
      <c r="AC64" s="162"/>
      <c r="AD64" s="162"/>
      <c r="AE64" s="162">
        <v>0</v>
      </c>
      <c r="AF64" s="162">
        <v>0</v>
      </c>
      <c r="AG64" s="162">
        <f t="shared" si="15"/>
        <v>0</v>
      </c>
      <c r="AI64" s="163">
        <v>0</v>
      </c>
      <c r="AJ64" s="163">
        <v>0</v>
      </c>
      <c r="AK64" s="199">
        <v>24768</v>
      </c>
      <c r="AL64" s="164">
        <f>IFERROR(VLOOKUP(B64,[2]rptBudgetaryBudgetCrossOrganiza!$A$4737:$N$5235,13,FALSE),"0")</f>
        <v>0</v>
      </c>
      <c r="AM64" s="164"/>
      <c r="AN64" s="164"/>
      <c r="AO64" s="164"/>
      <c r="AP64" s="164"/>
      <c r="AQ64" s="164">
        <f t="shared" si="13"/>
        <v>0</v>
      </c>
      <c r="AS64" s="161"/>
      <c r="AT64" s="161"/>
      <c r="AU64" s="161"/>
      <c r="AV64" s="161"/>
      <c r="AW64" s="161"/>
      <c r="AX64" s="161"/>
      <c r="AY64" s="161"/>
      <c r="AZ64" s="161">
        <f t="shared" si="16"/>
        <v>0</v>
      </c>
      <c r="BB64" s="164"/>
      <c r="BC64" s="198" t="s">
        <v>452</v>
      </c>
    </row>
    <row r="65" spans="1:55" ht="45" x14ac:dyDescent="0.25">
      <c r="A65" s="158">
        <v>4</v>
      </c>
      <c r="B65" s="146" t="s">
        <v>254</v>
      </c>
      <c r="C65" s="159" t="str">
        <f t="shared" si="2"/>
        <v>30</v>
      </c>
      <c r="D65" s="159" t="str">
        <f t="shared" si="3"/>
        <v>40</v>
      </c>
      <c r="E65" s="147" t="str">
        <f t="shared" si="4"/>
        <v>400</v>
      </c>
      <c r="F65" s="147" t="str">
        <f t="shared" si="10"/>
        <v>5000.03</v>
      </c>
      <c r="G65" s="146" t="s">
        <v>87</v>
      </c>
      <c r="H65" s="188">
        <v>6500</v>
      </c>
      <c r="I65" s="188">
        <v>6500</v>
      </c>
      <c r="J65" s="160"/>
      <c r="K65" s="160"/>
      <c r="L65" s="160"/>
      <c r="M65" s="188">
        <v>2771.9</v>
      </c>
      <c r="N65" s="160">
        <v>2771.9</v>
      </c>
      <c r="O65" s="160">
        <f t="shared" si="11"/>
        <v>-3728.1</v>
      </c>
      <c r="Q65" s="161">
        <v>7500</v>
      </c>
      <c r="R65" s="161">
        <v>7500</v>
      </c>
      <c r="S65" s="161"/>
      <c r="T65" s="161"/>
      <c r="U65" s="161"/>
      <c r="V65" s="161">
        <v>2822.05</v>
      </c>
      <c r="W65" s="161">
        <v>2822.05</v>
      </c>
      <c r="X65" s="161">
        <f t="shared" si="5"/>
        <v>-4677.95</v>
      </c>
      <c r="Z65" s="162">
        <v>3000</v>
      </c>
      <c r="AA65" s="162">
        <v>3000</v>
      </c>
      <c r="AB65" s="162"/>
      <c r="AC65" s="162"/>
      <c r="AD65" s="162"/>
      <c r="AE65" s="162">
        <v>2596.7800000000002</v>
      </c>
      <c r="AF65" s="162">
        <v>2596.7800000000002</v>
      </c>
      <c r="AG65" s="162">
        <f t="shared" si="15"/>
        <v>-403.2199999999998</v>
      </c>
      <c r="AI65" s="163">
        <v>3090</v>
      </c>
      <c r="AJ65" s="163">
        <v>3090</v>
      </c>
      <c r="AK65" s="199">
        <v>5172</v>
      </c>
      <c r="AL65" s="164">
        <f>IFERROR(VLOOKUP(B65,[2]rptBudgetaryBudgetCrossOrganiza!$A$4737:$N$5235,13,FALSE),"0")</f>
        <v>416.85</v>
      </c>
      <c r="AM65" s="164"/>
      <c r="AN65" s="164"/>
      <c r="AO65" s="164"/>
      <c r="AP65" s="164"/>
      <c r="AQ65" s="164">
        <f t="shared" si="13"/>
        <v>-3090</v>
      </c>
      <c r="AS65" s="161"/>
      <c r="AT65" s="161"/>
      <c r="AU65" s="161"/>
      <c r="AV65" s="161"/>
      <c r="AW65" s="161"/>
      <c r="AX65" s="161"/>
      <c r="AY65" s="161"/>
      <c r="AZ65" s="161">
        <f t="shared" si="16"/>
        <v>0</v>
      </c>
      <c r="BB65" s="164"/>
      <c r="BC65" s="198" t="s">
        <v>451</v>
      </c>
    </row>
    <row r="66" spans="1:55" x14ac:dyDescent="0.25">
      <c r="A66" s="158">
        <v>4</v>
      </c>
      <c r="B66" s="146" t="s">
        <v>257</v>
      </c>
      <c r="C66" s="159" t="str">
        <f t="shared" si="2"/>
        <v>30</v>
      </c>
      <c r="D66" s="159" t="str">
        <f t="shared" si="3"/>
        <v>40</v>
      </c>
      <c r="E66" s="147" t="str">
        <f t="shared" si="4"/>
        <v>400</v>
      </c>
      <c r="F66" s="147" t="str">
        <f t="shared" si="10"/>
        <v>5000.04</v>
      </c>
      <c r="G66" s="146" t="s">
        <v>88</v>
      </c>
      <c r="H66" s="188">
        <v>0</v>
      </c>
      <c r="I66" s="188">
        <v>0</v>
      </c>
      <c r="J66" s="160"/>
      <c r="K66" s="160"/>
      <c r="L66" s="160"/>
      <c r="M66" s="188">
        <v>0</v>
      </c>
      <c r="N66" s="160">
        <v>0</v>
      </c>
      <c r="O66" s="160">
        <f t="shared" si="11"/>
        <v>0</v>
      </c>
      <c r="Q66" s="161">
        <v>0</v>
      </c>
      <c r="R66" s="161">
        <v>0</v>
      </c>
      <c r="S66" s="161"/>
      <c r="T66" s="161"/>
      <c r="U66" s="161"/>
      <c r="V66" s="161">
        <v>0</v>
      </c>
      <c r="W66" s="161">
        <v>0</v>
      </c>
      <c r="X66" s="161">
        <f t="shared" si="5"/>
        <v>0</v>
      </c>
      <c r="Z66" s="162">
        <v>0</v>
      </c>
      <c r="AA66" s="162">
        <v>0</v>
      </c>
      <c r="AB66" s="162"/>
      <c r="AC66" s="162"/>
      <c r="AD66" s="162"/>
      <c r="AE66" s="162">
        <v>0</v>
      </c>
      <c r="AF66" s="162">
        <v>0</v>
      </c>
      <c r="AG66" s="162">
        <f t="shared" si="15"/>
        <v>0</v>
      </c>
      <c r="AI66" s="163">
        <v>0</v>
      </c>
      <c r="AJ66" s="163">
        <v>0</v>
      </c>
      <c r="AK66" s="164">
        <v>0</v>
      </c>
      <c r="AL66" s="164">
        <f>IFERROR(VLOOKUP(B66,[2]rptBudgetaryBudgetCrossOrganiza!$A$4737:$N$5235,13,FALSE),"0")</f>
        <v>0</v>
      </c>
      <c r="AM66" s="164"/>
      <c r="AN66" s="164"/>
      <c r="AO66" s="164"/>
      <c r="AP66" s="164"/>
      <c r="AQ66" s="164">
        <f t="shared" si="13"/>
        <v>0</v>
      </c>
      <c r="AS66" s="161"/>
      <c r="AT66" s="161"/>
      <c r="AU66" s="161"/>
      <c r="AV66" s="161"/>
      <c r="AW66" s="161"/>
      <c r="AX66" s="161"/>
      <c r="AY66" s="161"/>
      <c r="AZ66" s="161">
        <f t="shared" si="16"/>
        <v>0</v>
      </c>
      <c r="BB66" s="164"/>
      <c r="BC66" s="164"/>
    </row>
    <row r="67" spans="1:55" x14ac:dyDescent="0.25">
      <c r="A67" s="158">
        <v>4</v>
      </c>
      <c r="B67" s="146" t="s">
        <v>259</v>
      </c>
      <c r="C67" s="159" t="str">
        <f t="shared" si="2"/>
        <v>30</v>
      </c>
      <c r="D67" s="159" t="str">
        <f t="shared" si="3"/>
        <v>40</v>
      </c>
      <c r="E67" s="147" t="str">
        <f t="shared" si="4"/>
        <v>400</v>
      </c>
      <c r="F67" s="147" t="str">
        <f t="shared" ref="F67:F98" si="17">RIGHT(B67,7)</f>
        <v>5000.05</v>
      </c>
      <c r="G67" s="146" t="s">
        <v>89</v>
      </c>
      <c r="H67" s="188">
        <v>0</v>
      </c>
      <c r="I67" s="188">
        <v>0</v>
      </c>
      <c r="J67" s="160"/>
      <c r="K67" s="160"/>
      <c r="L67" s="160"/>
      <c r="M67" s="188">
        <v>0</v>
      </c>
      <c r="N67" s="160">
        <v>0</v>
      </c>
      <c r="O67" s="160">
        <f t="shared" si="11"/>
        <v>0</v>
      </c>
      <c r="Q67" s="161">
        <v>0</v>
      </c>
      <c r="R67" s="161">
        <v>0</v>
      </c>
      <c r="S67" s="161"/>
      <c r="T67" s="161"/>
      <c r="U67" s="161"/>
      <c r="V67" s="161">
        <v>0</v>
      </c>
      <c r="W67" s="161">
        <v>0</v>
      </c>
      <c r="X67" s="161">
        <f t="shared" si="5"/>
        <v>0</v>
      </c>
      <c r="Z67" s="162">
        <v>0</v>
      </c>
      <c r="AA67" s="162">
        <v>0</v>
      </c>
      <c r="AB67" s="162"/>
      <c r="AC67" s="162"/>
      <c r="AD67" s="162"/>
      <c r="AE67" s="162">
        <v>0</v>
      </c>
      <c r="AF67" s="162">
        <v>0</v>
      </c>
      <c r="AG67" s="162">
        <f t="shared" si="15"/>
        <v>0</v>
      </c>
      <c r="AI67" s="163">
        <v>0</v>
      </c>
      <c r="AJ67" s="163">
        <v>0</v>
      </c>
      <c r="AK67" s="164">
        <v>0</v>
      </c>
      <c r="AL67" s="164">
        <f>IFERROR(VLOOKUP(B67,[2]rptBudgetaryBudgetCrossOrganiza!$A$4737:$N$5235,13,FALSE),"0")</f>
        <v>0</v>
      </c>
      <c r="AM67" s="164"/>
      <c r="AN67" s="164"/>
      <c r="AO67" s="164"/>
      <c r="AP67" s="164"/>
      <c r="AQ67" s="164">
        <f t="shared" si="13"/>
        <v>0</v>
      </c>
      <c r="AS67" s="161"/>
      <c r="AT67" s="161"/>
      <c r="AU67" s="161"/>
      <c r="AV67" s="161"/>
      <c r="AW67" s="161"/>
      <c r="AX67" s="161"/>
      <c r="AY67" s="161"/>
      <c r="AZ67" s="161">
        <f t="shared" si="16"/>
        <v>0</v>
      </c>
      <c r="BB67" s="164"/>
      <c r="BC67" s="164"/>
    </row>
    <row r="68" spans="1:55" x14ac:dyDescent="0.25">
      <c r="A68" s="158">
        <v>4</v>
      </c>
      <c r="B68" s="146" t="s">
        <v>261</v>
      </c>
      <c r="C68" s="159" t="str">
        <f t="shared" ref="C68:C131" si="18">MID(B68,5,2)</f>
        <v>30</v>
      </c>
      <c r="D68" s="159" t="str">
        <f t="shared" ref="D68:D131" si="19">MID(B68,8,2)</f>
        <v>40</v>
      </c>
      <c r="E68" s="147" t="str">
        <f t="shared" ref="E68:E131" si="20">MID(B68,11,3)</f>
        <v>400</v>
      </c>
      <c r="F68" s="147" t="str">
        <f t="shared" si="17"/>
        <v>5000.06</v>
      </c>
      <c r="G68" s="146" t="s">
        <v>90</v>
      </c>
      <c r="H68" s="188">
        <v>0</v>
      </c>
      <c r="I68" s="188">
        <v>0</v>
      </c>
      <c r="J68" s="160"/>
      <c r="K68" s="160"/>
      <c r="L68" s="160"/>
      <c r="M68" s="188">
        <v>146.51</v>
      </c>
      <c r="N68" s="160">
        <v>146.51</v>
      </c>
      <c r="O68" s="160">
        <f t="shared" si="11"/>
        <v>146.51</v>
      </c>
      <c r="Q68" s="161">
        <v>0</v>
      </c>
      <c r="R68" s="161">
        <v>0</v>
      </c>
      <c r="S68" s="161"/>
      <c r="T68" s="161"/>
      <c r="U68" s="161"/>
      <c r="V68" s="161">
        <v>0</v>
      </c>
      <c r="W68" s="161">
        <v>0</v>
      </c>
      <c r="X68" s="161">
        <f t="shared" si="5"/>
        <v>0</v>
      </c>
      <c r="Z68" s="162">
        <v>0</v>
      </c>
      <c r="AA68" s="162">
        <v>0</v>
      </c>
      <c r="AB68" s="162"/>
      <c r="AC68" s="162"/>
      <c r="AD68" s="162"/>
      <c r="AE68" s="162">
        <v>4981.55</v>
      </c>
      <c r="AF68" s="162">
        <v>4981.55</v>
      </c>
      <c r="AG68" s="162">
        <f t="shared" si="15"/>
        <v>4981.55</v>
      </c>
      <c r="AI68" s="163">
        <v>0</v>
      </c>
      <c r="AJ68" s="163">
        <v>0</v>
      </c>
      <c r="AK68" s="164">
        <v>0</v>
      </c>
      <c r="AL68" s="164">
        <f>IFERROR(VLOOKUP(B68,[2]rptBudgetaryBudgetCrossOrganiza!$A$4737:$N$5235,13,FALSE),"0")</f>
        <v>0</v>
      </c>
      <c r="AM68" s="164"/>
      <c r="AN68" s="164"/>
      <c r="AO68" s="164"/>
      <c r="AP68" s="164"/>
      <c r="AQ68" s="164">
        <f t="shared" si="13"/>
        <v>0</v>
      </c>
      <c r="AS68" s="161"/>
      <c r="AT68" s="161"/>
      <c r="AU68" s="161"/>
      <c r="AV68" s="161"/>
      <c r="AW68" s="161"/>
      <c r="AX68" s="161"/>
      <c r="AY68" s="161"/>
      <c r="AZ68" s="161">
        <f t="shared" si="16"/>
        <v>0</v>
      </c>
      <c r="BB68" s="164"/>
      <c r="BC68" s="164"/>
    </row>
    <row r="69" spans="1:55" x14ac:dyDescent="0.25">
      <c r="A69" s="158">
        <v>4</v>
      </c>
      <c r="B69" s="146" t="s">
        <v>264</v>
      </c>
      <c r="C69" s="159" t="str">
        <f t="shared" si="18"/>
        <v>30</v>
      </c>
      <c r="D69" s="159" t="str">
        <f t="shared" si="19"/>
        <v>40</v>
      </c>
      <c r="E69" s="147" t="str">
        <f t="shared" si="20"/>
        <v>400</v>
      </c>
      <c r="F69" s="147" t="str">
        <f t="shared" si="17"/>
        <v>5000.07</v>
      </c>
      <c r="G69" s="146" t="s">
        <v>91</v>
      </c>
      <c r="H69" s="188">
        <v>6381</v>
      </c>
      <c r="I69" s="188">
        <v>6381</v>
      </c>
      <c r="J69" s="160"/>
      <c r="K69" s="160"/>
      <c r="L69" s="160"/>
      <c r="M69" s="188">
        <v>19380.88</v>
      </c>
      <c r="N69" s="160">
        <v>19380.88</v>
      </c>
      <c r="O69" s="160">
        <f t="shared" si="11"/>
        <v>12999.880000000001</v>
      </c>
      <c r="Q69" s="161">
        <v>9900</v>
      </c>
      <c r="R69" s="161">
        <v>9900</v>
      </c>
      <c r="S69" s="161"/>
      <c r="T69" s="161"/>
      <c r="U69" s="161"/>
      <c r="V69" s="161">
        <v>1405.16</v>
      </c>
      <c r="W69" s="161">
        <v>1405.16</v>
      </c>
      <c r="X69" s="161">
        <f t="shared" si="5"/>
        <v>-8494.84</v>
      </c>
      <c r="Z69" s="162">
        <v>10380</v>
      </c>
      <c r="AA69" s="162">
        <v>10380</v>
      </c>
      <c r="AB69" s="162"/>
      <c r="AC69" s="162"/>
      <c r="AD69" s="162"/>
      <c r="AE69" s="162">
        <v>11554.76</v>
      </c>
      <c r="AF69" s="162">
        <v>11554.76</v>
      </c>
      <c r="AG69" s="162">
        <f t="shared" si="15"/>
        <v>1174.7600000000002</v>
      </c>
      <c r="AI69" s="163">
        <v>10692</v>
      </c>
      <c r="AJ69" s="163">
        <v>10692</v>
      </c>
      <c r="AK69" s="164">
        <v>10692</v>
      </c>
      <c r="AL69" s="164">
        <f>IFERROR(VLOOKUP(B69,[2]rptBudgetaryBudgetCrossOrganiza!$A$4737:$N$5235,13,FALSE),"0")</f>
        <v>5681.28</v>
      </c>
      <c r="AM69" s="164"/>
      <c r="AN69" s="164"/>
      <c r="AO69" s="164"/>
      <c r="AP69" s="164"/>
      <c r="AQ69" s="164">
        <f t="shared" si="13"/>
        <v>-10692</v>
      </c>
      <c r="AS69" s="161"/>
      <c r="AT69" s="161"/>
      <c r="AU69" s="161"/>
      <c r="AV69" s="161"/>
      <c r="AW69" s="161"/>
      <c r="AX69" s="161"/>
      <c r="AY69" s="161"/>
      <c r="AZ69" s="161">
        <f t="shared" si="16"/>
        <v>0</v>
      </c>
      <c r="BB69" s="164"/>
      <c r="BC69" s="164"/>
    </row>
    <row r="70" spans="1:55" x14ac:dyDescent="0.25">
      <c r="A70" s="158">
        <v>4</v>
      </c>
      <c r="B70" s="146" t="s">
        <v>267</v>
      </c>
      <c r="C70" s="159" t="str">
        <f t="shared" si="18"/>
        <v>30</v>
      </c>
      <c r="D70" s="159" t="str">
        <f t="shared" si="19"/>
        <v>40</v>
      </c>
      <c r="E70" s="147" t="str">
        <f t="shared" si="20"/>
        <v>400</v>
      </c>
      <c r="F70" s="147" t="str">
        <f t="shared" si="17"/>
        <v>5000.08</v>
      </c>
      <c r="G70" s="146" t="s">
        <v>92</v>
      </c>
      <c r="H70" s="188">
        <v>7415</v>
      </c>
      <c r="I70" s="188">
        <v>7415</v>
      </c>
      <c r="J70" s="160"/>
      <c r="K70" s="160"/>
      <c r="L70" s="160"/>
      <c r="M70" s="188">
        <v>1474.48</v>
      </c>
      <c r="N70" s="160">
        <v>1474.48</v>
      </c>
      <c r="O70" s="160">
        <f t="shared" si="11"/>
        <v>-5940.52</v>
      </c>
      <c r="Q70" s="161">
        <v>2440</v>
      </c>
      <c r="R70" s="161">
        <v>2440</v>
      </c>
      <c r="S70" s="161"/>
      <c r="T70" s="161"/>
      <c r="U70" s="161"/>
      <c r="V70" s="161">
        <v>1861.14</v>
      </c>
      <c r="W70" s="161">
        <v>1861.14</v>
      </c>
      <c r="X70" s="161">
        <f t="shared" si="5"/>
        <v>-578.8599999999999</v>
      </c>
      <c r="Z70" s="162">
        <v>2740</v>
      </c>
      <c r="AA70" s="162">
        <v>2740</v>
      </c>
      <c r="AB70" s="162"/>
      <c r="AC70" s="162"/>
      <c r="AD70" s="162"/>
      <c r="AE70" s="162">
        <v>1915.2</v>
      </c>
      <c r="AF70" s="162">
        <v>1915.2</v>
      </c>
      <c r="AG70" s="162">
        <f t="shared" si="15"/>
        <v>-824.8</v>
      </c>
      <c r="AI70" s="163">
        <v>2822</v>
      </c>
      <c r="AJ70" s="163">
        <v>2822</v>
      </c>
      <c r="AK70" s="164">
        <v>2822</v>
      </c>
      <c r="AL70" s="164">
        <f>IFERROR(VLOOKUP(B70,[2]rptBudgetaryBudgetCrossOrganiza!$A$4737:$N$5235,13,FALSE),"0")</f>
        <v>0</v>
      </c>
      <c r="AM70" s="164"/>
      <c r="AN70" s="164"/>
      <c r="AO70" s="164"/>
      <c r="AP70" s="164"/>
      <c r="AQ70" s="164">
        <f t="shared" si="13"/>
        <v>-2822</v>
      </c>
      <c r="AS70" s="161"/>
      <c r="AT70" s="161"/>
      <c r="AU70" s="161"/>
      <c r="AV70" s="161"/>
      <c r="AW70" s="161"/>
      <c r="AX70" s="161"/>
      <c r="AY70" s="161"/>
      <c r="AZ70" s="161">
        <f t="shared" si="16"/>
        <v>0</v>
      </c>
      <c r="BB70" s="164"/>
      <c r="BC70" s="164"/>
    </row>
    <row r="71" spans="1:55" x14ac:dyDescent="0.25">
      <c r="A71" s="158">
        <v>4</v>
      </c>
      <c r="B71" s="146" t="s">
        <v>430</v>
      </c>
      <c r="C71" s="159" t="str">
        <f t="shared" si="18"/>
        <v>30</v>
      </c>
      <c r="D71" s="159" t="str">
        <f t="shared" si="19"/>
        <v>40</v>
      </c>
      <c r="E71" s="147" t="str">
        <f t="shared" si="20"/>
        <v>400</v>
      </c>
      <c r="F71" s="147" t="str">
        <f t="shared" si="17"/>
        <v>5000.10</v>
      </c>
      <c r="G71" s="146" t="s">
        <v>93</v>
      </c>
      <c r="H71" s="188">
        <v>0</v>
      </c>
      <c r="I71" s="188">
        <v>0</v>
      </c>
      <c r="J71" s="160"/>
      <c r="K71" s="160"/>
      <c r="L71" s="160"/>
      <c r="M71" s="188">
        <v>0</v>
      </c>
      <c r="N71" s="160">
        <v>0</v>
      </c>
      <c r="O71" s="160">
        <f t="shared" si="11"/>
        <v>0</v>
      </c>
      <c r="Q71" s="161">
        <v>0</v>
      </c>
      <c r="R71" s="161">
        <v>0</v>
      </c>
      <c r="S71" s="161"/>
      <c r="T71" s="161"/>
      <c r="U71" s="161"/>
      <c r="V71" s="161">
        <v>0</v>
      </c>
      <c r="W71" s="161">
        <v>0</v>
      </c>
      <c r="X71" s="161">
        <f t="shared" si="5"/>
        <v>0</v>
      </c>
      <c r="Z71" s="162">
        <v>0</v>
      </c>
      <c r="AA71" s="162">
        <v>0</v>
      </c>
      <c r="AB71" s="162"/>
      <c r="AC71" s="162"/>
      <c r="AD71" s="162"/>
      <c r="AE71" s="162">
        <v>0</v>
      </c>
      <c r="AF71" s="162">
        <v>0</v>
      </c>
      <c r="AG71" s="162">
        <f t="shared" si="15"/>
        <v>0</v>
      </c>
      <c r="AI71" s="163">
        <v>0</v>
      </c>
      <c r="AJ71" s="163">
        <v>0</v>
      </c>
      <c r="AK71" s="164">
        <v>0</v>
      </c>
      <c r="AL71" s="164">
        <f>IFERROR(VLOOKUP(B71,[2]rptBudgetaryBudgetCrossOrganiza!$A$4737:$N$5235,13,FALSE),"0")</f>
        <v>0</v>
      </c>
      <c r="AM71" s="164"/>
      <c r="AN71" s="164"/>
      <c r="AO71" s="164"/>
      <c r="AP71" s="164"/>
      <c r="AQ71" s="164">
        <f t="shared" si="13"/>
        <v>0</v>
      </c>
      <c r="AS71" s="161"/>
      <c r="AT71" s="161"/>
      <c r="AU71" s="161"/>
      <c r="AV71" s="161"/>
      <c r="AW71" s="161"/>
      <c r="AX71" s="161"/>
      <c r="AY71" s="161"/>
      <c r="AZ71" s="161">
        <f t="shared" si="16"/>
        <v>0</v>
      </c>
      <c r="BB71" s="164"/>
      <c r="BC71" s="164"/>
    </row>
    <row r="72" spans="1:55" x14ac:dyDescent="0.25">
      <c r="A72" s="158">
        <v>4</v>
      </c>
      <c r="B72" s="146" t="s">
        <v>270</v>
      </c>
      <c r="C72" s="159" t="str">
        <f t="shared" si="18"/>
        <v>30</v>
      </c>
      <c r="D72" s="159" t="str">
        <f t="shared" si="19"/>
        <v>40</v>
      </c>
      <c r="E72" s="147" t="str">
        <f t="shared" si="20"/>
        <v>400</v>
      </c>
      <c r="F72" s="147" t="str">
        <f t="shared" si="17"/>
        <v>5000.11</v>
      </c>
      <c r="G72" s="146" t="s">
        <v>94</v>
      </c>
      <c r="H72" s="188">
        <v>0</v>
      </c>
      <c r="I72" s="188">
        <v>0</v>
      </c>
      <c r="J72" s="160"/>
      <c r="K72" s="160"/>
      <c r="L72" s="160"/>
      <c r="M72" s="188">
        <v>0</v>
      </c>
      <c r="N72" s="160">
        <v>0</v>
      </c>
      <c r="O72" s="160">
        <f t="shared" si="11"/>
        <v>0</v>
      </c>
      <c r="Q72" s="161">
        <v>0</v>
      </c>
      <c r="R72" s="161">
        <v>0</v>
      </c>
      <c r="S72" s="161"/>
      <c r="T72" s="161"/>
      <c r="U72" s="161"/>
      <c r="V72" s="161">
        <v>0</v>
      </c>
      <c r="W72" s="161">
        <v>0</v>
      </c>
      <c r="X72" s="161">
        <f t="shared" si="5"/>
        <v>0</v>
      </c>
      <c r="Z72" s="162">
        <v>0</v>
      </c>
      <c r="AA72" s="162">
        <v>0</v>
      </c>
      <c r="AB72" s="162"/>
      <c r="AC72" s="162"/>
      <c r="AD72" s="162"/>
      <c r="AE72" s="162">
        <v>0</v>
      </c>
      <c r="AF72" s="162">
        <v>0</v>
      </c>
      <c r="AG72" s="162">
        <f t="shared" si="15"/>
        <v>0</v>
      </c>
      <c r="AI72" s="163">
        <v>0</v>
      </c>
      <c r="AJ72" s="163">
        <v>0</v>
      </c>
      <c r="AK72" s="164">
        <v>0</v>
      </c>
      <c r="AL72" s="164">
        <f>IFERROR(VLOOKUP(B72,[2]rptBudgetaryBudgetCrossOrganiza!$A$4737:$N$5235,13,FALSE),"0")</f>
        <v>0</v>
      </c>
      <c r="AM72" s="164"/>
      <c r="AN72" s="164"/>
      <c r="AO72" s="164"/>
      <c r="AP72" s="164"/>
      <c r="AQ72" s="164">
        <f t="shared" si="13"/>
        <v>0</v>
      </c>
      <c r="AS72" s="161"/>
      <c r="AT72" s="161"/>
      <c r="AU72" s="161"/>
      <c r="AV72" s="161"/>
      <c r="AW72" s="161"/>
      <c r="AX72" s="161"/>
      <c r="AY72" s="161"/>
      <c r="AZ72" s="161">
        <f t="shared" si="16"/>
        <v>0</v>
      </c>
      <c r="BB72" s="164"/>
      <c r="BC72" s="164"/>
    </row>
    <row r="73" spans="1:55" x14ac:dyDescent="0.25">
      <c r="A73" s="158">
        <v>4</v>
      </c>
      <c r="B73" s="146" t="s">
        <v>273</v>
      </c>
      <c r="C73" s="159" t="str">
        <f t="shared" si="18"/>
        <v>30</v>
      </c>
      <c r="D73" s="159" t="str">
        <f t="shared" si="19"/>
        <v>40</v>
      </c>
      <c r="E73" s="147" t="str">
        <f t="shared" si="20"/>
        <v>400</v>
      </c>
      <c r="F73" s="147" t="str">
        <f t="shared" si="17"/>
        <v>5000.12</v>
      </c>
      <c r="G73" s="146" t="s">
        <v>95</v>
      </c>
      <c r="H73" s="188">
        <v>0</v>
      </c>
      <c r="I73" s="188">
        <v>0</v>
      </c>
      <c r="J73" s="160"/>
      <c r="K73" s="160"/>
      <c r="L73" s="160"/>
      <c r="M73" s="188">
        <v>0</v>
      </c>
      <c r="N73" s="160">
        <v>0</v>
      </c>
      <c r="O73" s="160">
        <f t="shared" si="11"/>
        <v>0</v>
      </c>
      <c r="Q73" s="161">
        <v>0</v>
      </c>
      <c r="R73" s="161">
        <v>0</v>
      </c>
      <c r="S73" s="161"/>
      <c r="T73" s="161"/>
      <c r="U73" s="161"/>
      <c r="V73" s="161">
        <v>0</v>
      </c>
      <c r="W73" s="161">
        <v>0</v>
      </c>
      <c r="X73" s="161">
        <f t="shared" si="5"/>
        <v>0</v>
      </c>
      <c r="Z73" s="162">
        <v>0</v>
      </c>
      <c r="AA73" s="162">
        <v>0</v>
      </c>
      <c r="AB73" s="162"/>
      <c r="AC73" s="162"/>
      <c r="AD73" s="162"/>
      <c r="AE73" s="162">
        <v>0</v>
      </c>
      <c r="AF73" s="162">
        <v>0</v>
      </c>
      <c r="AG73" s="162">
        <f t="shared" si="15"/>
        <v>0</v>
      </c>
      <c r="AI73" s="163">
        <v>0</v>
      </c>
      <c r="AJ73" s="163">
        <v>0</v>
      </c>
      <c r="AK73" s="164">
        <v>0</v>
      </c>
      <c r="AL73" s="164">
        <f>IFERROR(VLOOKUP(B73,[2]rptBudgetaryBudgetCrossOrganiza!$A$4737:$N$5235,13,FALSE),"0")</f>
        <v>0</v>
      </c>
      <c r="AM73" s="164"/>
      <c r="AN73" s="164"/>
      <c r="AO73" s="164"/>
      <c r="AP73" s="164"/>
      <c r="AQ73" s="164">
        <f t="shared" si="13"/>
        <v>0</v>
      </c>
      <c r="AS73" s="161"/>
      <c r="AT73" s="161"/>
      <c r="AU73" s="161"/>
      <c r="AV73" s="161"/>
      <c r="AW73" s="161"/>
      <c r="AX73" s="161"/>
      <c r="AY73" s="161"/>
      <c r="AZ73" s="161">
        <f t="shared" si="16"/>
        <v>0</v>
      </c>
      <c r="BB73" s="164"/>
      <c r="BC73" s="164"/>
    </row>
    <row r="74" spans="1:55" x14ac:dyDescent="0.25">
      <c r="A74" s="158">
        <v>4</v>
      </c>
      <c r="B74" s="146" t="s">
        <v>276</v>
      </c>
      <c r="C74" s="159" t="str">
        <f t="shared" si="18"/>
        <v>30</v>
      </c>
      <c r="D74" s="159" t="str">
        <f t="shared" si="19"/>
        <v>40</v>
      </c>
      <c r="E74" s="147" t="str">
        <f t="shared" si="20"/>
        <v>400</v>
      </c>
      <c r="F74" s="147" t="str">
        <f t="shared" si="17"/>
        <v>5000.99</v>
      </c>
      <c r="G74" s="146" t="s">
        <v>96</v>
      </c>
      <c r="H74" s="188">
        <v>0</v>
      </c>
      <c r="I74" s="188">
        <v>0</v>
      </c>
      <c r="J74" s="160"/>
      <c r="K74" s="160"/>
      <c r="L74" s="160"/>
      <c r="M74" s="188">
        <v>0</v>
      </c>
      <c r="N74" s="160">
        <v>0</v>
      </c>
      <c r="O74" s="160">
        <f t="shared" si="11"/>
        <v>0</v>
      </c>
      <c r="Q74" s="161">
        <v>0</v>
      </c>
      <c r="R74" s="161">
        <v>0</v>
      </c>
      <c r="S74" s="161"/>
      <c r="T74" s="161"/>
      <c r="U74" s="161"/>
      <c r="V74" s="161">
        <v>0</v>
      </c>
      <c r="W74" s="161">
        <v>0</v>
      </c>
      <c r="X74" s="161">
        <f t="shared" ref="X74:X137" si="21">W74-R74</f>
        <v>0</v>
      </c>
      <c r="Z74" s="162">
        <v>0</v>
      </c>
      <c r="AA74" s="162">
        <v>0</v>
      </c>
      <c r="AB74" s="162"/>
      <c r="AC74" s="162"/>
      <c r="AD74" s="162"/>
      <c r="AE74" s="162">
        <v>0</v>
      </c>
      <c r="AF74" s="162">
        <v>0</v>
      </c>
      <c r="AG74" s="162">
        <f t="shared" si="15"/>
        <v>0</v>
      </c>
      <c r="AI74" s="163">
        <v>0</v>
      </c>
      <c r="AJ74" s="163">
        <v>0</v>
      </c>
      <c r="AK74" s="164">
        <v>0</v>
      </c>
      <c r="AL74" s="164">
        <f>IFERROR(VLOOKUP(B74,[2]rptBudgetaryBudgetCrossOrganiza!$A$4737:$N$5235,13,FALSE),"0")</f>
        <v>0</v>
      </c>
      <c r="AM74" s="164"/>
      <c r="AN74" s="164"/>
      <c r="AO74" s="164"/>
      <c r="AP74" s="164"/>
      <c r="AQ74" s="164">
        <f t="shared" si="13"/>
        <v>0</v>
      </c>
      <c r="AS74" s="161"/>
      <c r="AT74" s="161"/>
      <c r="AU74" s="161"/>
      <c r="AV74" s="161"/>
      <c r="AW74" s="161"/>
      <c r="AX74" s="161"/>
      <c r="AY74" s="161"/>
      <c r="AZ74" s="161">
        <f t="shared" si="16"/>
        <v>0</v>
      </c>
      <c r="BB74" s="164"/>
      <c r="BC74" s="164"/>
    </row>
    <row r="75" spans="1:55" x14ac:dyDescent="0.25">
      <c r="A75" s="158">
        <v>4</v>
      </c>
      <c r="B75" s="146" t="s">
        <v>434</v>
      </c>
      <c r="C75" s="159" t="str">
        <f t="shared" si="18"/>
        <v>30</v>
      </c>
      <c r="D75" s="159" t="str">
        <f t="shared" si="19"/>
        <v>40</v>
      </c>
      <c r="E75" s="147" t="str">
        <f t="shared" si="20"/>
        <v>400</v>
      </c>
      <c r="F75" s="147" t="str">
        <f t="shared" si="17"/>
        <v>5100.00</v>
      </c>
      <c r="G75" s="146" t="s">
        <v>97</v>
      </c>
      <c r="H75" s="188">
        <v>99528</v>
      </c>
      <c r="I75" s="188">
        <v>99528</v>
      </c>
      <c r="J75" s="160"/>
      <c r="K75" s="160"/>
      <c r="L75" s="160"/>
      <c r="M75" s="188">
        <v>78762.42</v>
      </c>
      <c r="N75" s="160">
        <v>78762.42</v>
      </c>
      <c r="O75" s="160">
        <f t="shared" si="11"/>
        <v>-20765.580000000002</v>
      </c>
      <c r="Q75" s="161">
        <v>113995</v>
      </c>
      <c r="R75" s="161">
        <v>113995</v>
      </c>
      <c r="S75" s="161"/>
      <c r="T75" s="161"/>
      <c r="U75" s="161"/>
      <c r="V75" s="161">
        <v>113607.5</v>
      </c>
      <c r="W75" s="161">
        <v>113607.5</v>
      </c>
      <c r="X75" s="161">
        <f t="shared" si="21"/>
        <v>-387.5</v>
      </c>
      <c r="Z75" s="162">
        <v>129395</v>
      </c>
      <c r="AA75" s="162">
        <v>129395</v>
      </c>
      <c r="AB75" s="162"/>
      <c r="AC75" s="162"/>
      <c r="AD75" s="162"/>
      <c r="AE75" s="162">
        <v>113448.01</v>
      </c>
      <c r="AF75" s="162">
        <v>113448.01</v>
      </c>
      <c r="AG75" s="162">
        <f t="shared" si="15"/>
        <v>-15946.990000000005</v>
      </c>
      <c r="AI75" s="163">
        <v>129395</v>
      </c>
      <c r="AJ75" s="163">
        <v>129395</v>
      </c>
      <c r="AK75" s="164">
        <v>129395</v>
      </c>
      <c r="AL75" s="164">
        <f>IFERROR(VLOOKUP(B75,[2]rptBudgetaryBudgetCrossOrganiza!$A$4737:$N$5235,13,FALSE),"0")</f>
        <v>31293.87</v>
      </c>
      <c r="AM75" s="164"/>
      <c r="AN75" s="164"/>
      <c r="AO75" s="164"/>
      <c r="AP75" s="164"/>
      <c r="AQ75" s="164">
        <f t="shared" si="13"/>
        <v>-129395</v>
      </c>
      <c r="AS75" s="161"/>
      <c r="AT75" s="161"/>
      <c r="AU75" s="161"/>
      <c r="AV75" s="161"/>
      <c r="AW75" s="161"/>
      <c r="AX75" s="161"/>
      <c r="AY75" s="161"/>
      <c r="AZ75" s="161">
        <f t="shared" si="16"/>
        <v>0</v>
      </c>
      <c r="BB75" s="164"/>
      <c r="BC75" s="164"/>
    </row>
    <row r="76" spans="1:55" x14ac:dyDescent="0.25">
      <c r="A76" s="158">
        <v>4</v>
      </c>
      <c r="B76" s="146" t="s">
        <v>279</v>
      </c>
      <c r="C76" s="159" t="str">
        <f t="shared" si="18"/>
        <v>30</v>
      </c>
      <c r="D76" s="159" t="str">
        <f t="shared" si="19"/>
        <v>40</v>
      </c>
      <c r="E76" s="147" t="str">
        <f t="shared" si="20"/>
        <v>400</v>
      </c>
      <c r="F76" s="147" t="str">
        <f t="shared" si="17"/>
        <v>5100.01</v>
      </c>
      <c r="G76" s="146" t="s">
        <v>98</v>
      </c>
      <c r="H76" s="188">
        <v>36461</v>
      </c>
      <c r="I76" s="188">
        <v>36461</v>
      </c>
      <c r="J76" s="160"/>
      <c r="K76" s="160"/>
      <c r="L76" s="160"/>
      <c r="M76" s="188">
        <v>29160.51</v>
      </c>
      <c r="N76" s="160">
        <v>29160.51</v>
      </c>
      <c r="O76" s="160">
        <f t="shared" si="11"/>
        <v>-7300.4900000000016</v>
      </c>
      <c r="Q76" s="161">
        <v>36990</v>
      </c>
      <c r="R76" s="161">
        <v>36990</v>
      </c>
      <c r="S76" s="161"/>
      <c r="T76" s="161"/>
      <c r="U76" s="161"/>
      <c r="V76" s="161">
        <v>37079.69</v>
      </c>
      <c r="W76" s="161">
        <v>37079.69</v>
      </c>
      <c r="X76" s="161">
        <f t="shared" si="21"/>
        <v>89.690000000002328</v>
      </c>
      <c r="Z76" s="162">
        <v>41075</v>
      </c>
      <c r="AA76" s="162">
        <v>41075</v>
      </c>
      <c r="AB76" s="162"/>
      <c r="AC76" s="162"/>
      <c r="AD76" s="162"/>
      <c r="AE76" s="162">
        <v>36396.83</v>
      </c>
      <c r="AF76" s="162">
        <v>36396.83</v>
      </c>
      <c r="AG76" s="162">
        <f t="shared" si="15"/>
        <v>-4678.1699999999983</v>
      </c>
      <c r="AI76" s="163">
        <v>41075</v>
      </c>
      <c r="AJ76" s="163">
        <v>41075</v>
      </c>
      <c r="AK76" s="164">
        <v>41075</v>
      </c>
      <c r="AL76" s="164">
        <f>IFERROR(VLOOKUP(B76,[2]rptBudgetaryBudgetCrossOrganiza!$A$4737:$N$5235,13,FALSE),"0")</f>
        <v>11555.87</v>
      </c>
      <c r="AM76" s="164"/>
      <c r="AN76" s="164"/>
      <c r="AO76" s="164"/>
      <c r="AP76" s="164"/>
      <c r="AQ76" s="164">
        <f t="shared" si="13"/>
        <v>-41075</v>
      </c>
      <c r="AS76" s="161"/>
      <c r="AT76" s="161"/>
      <c r="AU76" s="161"/>
      <c r="AV76" s="161"/>
      <c r="AW76" s="161"/>
      <c r="AX76" s="161"/>
      <c r="AY76" s="161"/>
      <c r="AZ76" s="161">
        <f t="shared" si="16"/>
        <v>0</v>
      </c>
      <c r="BB76" s="164"/>
      <c r="BC76" s="164"/>
    </row>
    <row r="77" spans="1:55" x14ac:dyDescent="0.25">
      <c r="A77" s="158">
        <v>4</v>
      </c>
      <c r="B77" s="146" t="s">
        <v>282</v>
      </c>
      <c r="C77" s="159" t="str">
        <f t="shared" si="18"/>
        <v>30</v>
      </c>
      <c r="D77" s="159" t="str">
        <f t="shared" si="19"/>
        <v>40</v>
      </c>
      <c r="E77" s="147" t="str">
        <f t="shared" si="20"/>
        <v>400</v>
      </c>
      <c r="F77" s="147" t="str">
        <f t="shared" si="17"/>
        <v>5100.02</v>
      </c>
      <c r="G77" s="146" t="s">
        <v>99</v>
      </c>
      <c r="H77" s="188">
        <v>85410</v>
      </c>
      <c r="I77" s="188">
        <v>85410</v>
      </c>
      <c r="J77" s="160"/>
      <c r="K77" s="160"/>
      <c r="L77" s="160"/>
      <c r="M77" s="188">
        <v>65539.710000000006</v>
      </c>
      <c r="N77" s="160">
        <v>65539.710000000006</v>
      </c>
      <c r="O77" s="160">
        <f t="shared" ref="O77:O108" si="22">N77-I77</f>
        <v>-19870.289999999994</v>
      </c>
      <c r="Q77" s="161">
        <v>96140</v>
      </c>
      <c r="R77" s="161">
        <v>96140</v>
      </c>
      <c r="S77" s="161"/>
      <c r="T77" s="161"/>
      <c r="U77" s="161"/>
      <c r="V77" s="161">
        <v>85236.87</v>
      </c>
      <c r="W77" s="161">
        <v>85236.87</v>
      </c>
      <c r="X77" s="161">
        <f t="shared" si="21"/>
        <v>-10903.130000000005</v>
      </c>
      <c r="Z77" s="162">
        <v>86245</v>
      </c>
      <c r="AA77" s="162">
        <v>86245</v>
      </c>
      <c r="AB77" s="162"/>
      <c r="AC77" s="162"/>
      <c r="AD77" s="162"/>
      <c r="AE77" s="162">
        <v>66826.34</v>
      </c>
      <c r="AF77" s="162">
        <v>66826.34</v>
      </c>
      <c r="AG77" s="162">
        <f t="shared" si="15"/>
        <v>-19418.660000000003</v>
      </c>
      <c r="AI77" s="163">
        <v>86245</v>
      </c>
      <c r="AJ77" s="163">
        <v>86245</v>
      </c>
      <c r="AK77" s="164">
        <v>86245</v>
      </c>
      <c r="AL77" s="164">
        <f>IFERROR(VLOOKUP(B77,[2]rptBudgetaryBudgetCrossOrganiza!$A$4737:$N$5235,13,FALSE),"0")</f>
        <v>18461.97</v>
      </c>
      <c r="AM77" s="164"/>
      <c r="AN77" s="164"/>
      <c r="AO77" s="164"/>
      <c r="AP77" s="164"/>
      <c r="AQ77" s="164">
        <f t="shared" ref="AQ77:AQ108" si="23">AP77-AJ77</f>
        <v>-86245</v>
      </c>
      <c r="AS77" s="161"/>
      <c r="AT77" s="161"/>
      <c r="AU77" s="161"/>
      <c r="AV77" s="161"/>
      <c r="AW77" s="161"/>
      <c r="AX77" s="161"/>
      <c r="AY77" s="161"/>
      <c r="AZ77" s="161">
        <f t="shared" si="16"/>
        <v>0</v>
      </c>
      <c r="BB77" s="164"/>
      <c r="BC77" s="164"/>
    </row>
    <row r="78" spans="1:55" x14ac:dyDescent="0.25">
      <c r="A78" s="158">
        <v>4</v>
      </c>
      <c r="B78" s="146" t="s">
        <v>285</v>
      </c>
      <c r="C78" s="159" t="str">
        <f t="shared" si="18"/>
        <v>30</v>
      </c>
      <c r="D78" s="159" t="str">
        <f t="shared" si="19"/>
        <v>40</v>
      </c>
      <c r="E78" s="147" t="str">
        <f t="shared" si="20"/>
        <v>400</v>
      </c>
      <c r="F78" s="147" t="str">
        <f t="shared" si="17"/>
        <v>5100.03</v>
      </c>
      <c r="G78" s="146" t="s">
        <v>100</v>
      </c>
      <c r="H78" s="188">
        <v>8710</v>
      </c>
      <c r="I78" s="188">
        <v>8710</v>
      </c>
      <c r="J78" s="160"/>
      <c r="K78" s="160"/>
      <c r="L78" s="160"/>
      <c r="M78" s="188">
        <v>7331.19</v>
      </c>
      <c r="N78" s="160">
        <v>7331.19</v>
      </c>
      <c r="O78" s="160">
        <f t="shared" si="22"/>
        <v>-1378.8100000000004</v>
      </c>
      <c r="Q78" s="161">
        <v>10590</v>
      </c>
      <c r="R78" s="161">
        <v>10590</v>
      </c>
      <c r="S78" s="161"/>
      <c r="T78" s="161"/>
      <c r="U78" s="161"/>
      <c r="V78" s="161">
        <v>9220.65</v>
      </c>
      <c r="W78" s="161">
        <v>9220.65</v>
      </c>
      <c r="X78" s="161">
        <f t="shared" si="21"/>
        <v>-1369.3500000000004</v>
      </c>
      <c r="Z78" s="162">
        <v>9560</v>
      </c>
      <c r="AA78" s="162">
        <v>9560</v>
      </c>
      <c r="AB78" s="162"/>
      <c r="AC78" s="162"/>
      <c r="AD78" s="162"/>
      <c r="AE78" s="162">
        <v>7293.4</v>
      </c>
      <c r="AF78" s="162">
        <v>7293.4</v>
      </c>
      <c r="AG78" s="162">
        <f t="shared" si="15"/>
        <v>-2266.6000000000004</v>
      </c>
      <c r="AI78" s="163">
        <v>9560</v>
      </c>
      <c r="AJ78" s="163">
        <v>9560</v>
      </c>
      <c r="AK78" s="164">
        <v>9560</v>
      </c>
      <c r="AL78" s="164">
        <f>IFERROR(VLOOKUP(B78,[2]rptBudgetaryBudgetCrossOrganiza!$A$4737:$N$5235,13,FALSE),"0")</f>
        <v>1725.1</v>
      </c>
      <c r="AM78" s="164"/>
      <c r="AN78" s="164"/>
      <c r="AO78" s="164"/>
      <c r="AP78" s="164"/>
      <c r="AQ78" s="164">
        <f t="shared" si="23"/>
        <v>-9560</v>
      </c>
      <c r="AS78" s="161"/>
      <c r="AT78" s="161"/>
      <c r="AU78" s="161"/>
      <c r="AV78" s="161"/>
      <c r="AW78" s="161"/>
      <c r="AX78" s="161"/>
      <c r="AY78" s="161"/>
      <c r="AZ78" s="161">
        <f t="shared" si="16"/>
        <v>0</v>
      </c>
      <c r="BB78" s="164"/>
      <c r="BC78" s="164"/>
    </row>
    <row r="79" spans="1:55" x14ac:dyDescent="0.25">
      <c r="A79" s="158">
        <v>4</v>
      </c>
      <c r="B79" s="146" t="s">
        <v>288</v>
      </c>
      <c r="C79" s="159" t="str">
        <f t="shared" si="18"/>
        <v>30</v>
      </c>
      <c r="D79" s="159" t="str">
        <f t="shared" si="19"/>
        <v>40</v>
      </c>
      <c r="E79" s="147" t="str">
        <f t="shared" si="20"/>
        <v>400</v>
      </c>
      <c r="F79" s="147" t="str">
        <f t="shared" si="17"/>
        <v>5100.04</v>
      </c>
      <c r="G79" s="146" t="s">
        <v>101</v>
      </c>
      <c r="H79" s="188">
        <v>1284</v>
      </c>
      <c r="I79" s="188">
        <v>1284</v>
      </c>
      <c r="J79" s="160"/>
      <c r="K79" s="160"/>
      <c r="L79" s="160"/>
      <c r="M79" s="188">
        <v>1102.04</v>
      </c>
      <c r="N79" s="160">
        <v>1102.04</v>
      </c>
      <c r="O79" s="160">
        <f t="shared" si="22"/>
        <v>-181.96000000000004</v>
      </c>
      <c r="Q79" s="161">
        <v>1555</v>
      </c>
      <c r="R79" s="161">
        <v>1555</v>
      </c>
      <c r="S79" s="161"/>
      <c r="T79" s="161"/>
      <c r="U79" s="161"/>
      <c r="V79" s="161">
        <v>1415.28</v>
      </c>
      <c r="W79" s="161">
        <v>1415.28</v>
      </c>
      <c r="X79" s="161">
        <f t="shared" si="21"/>
        <v>-139.72000000000003</v>
      </c>
      <c r="Z79" s="162">
        <v>1420</v>
      </c>
      <c r="AA79" s="162">
        <v>1420</v>
      </c>
      <c r="AB79" s="162"/>
      <c r="AC79" s="162"/>
      <c r="AD79" s="162"/>
      <c r="AE79" s="162">
        <v>1170.81</v>
      </c>
      <c r="AF79" s="162">
        <v>1170.81</v>
      </c>
      <c r="AG79" s="162">
        <f t="shared" si="15"/>
        <v>-249.19000000000005</v>
      </c>
      <c r="AI79" s="163">
        <v>1420</v>
      </c>
      <c r="AJ79" s="163">
        <v>1420</v>
      </c>
      <c r="AK79" s="164">
        <v>1420</v>
      </c>
      <c r="AL79" s="164">
        <f>IFERROR(VLOOKUP(B79,[2]rptBudgetaryBudgetCrossOrganiza!$A$4737:$N$5235,13,FALSE),"0")</f>
        <v>294.66000000000003</v>
      </c>
      <c r="AM79" s="164"/>
      <c r="AN79" s="164"/>
      <c r="AO79" s="164"/>
      <c r="AP79" s="164"/>
      <c r="AQ79" s="164">
        <f t="shared" si="23"/>
        <v>-1420</v>
      </c>
      <c r="AS79" s="161"/>
      <c r="AT79" s="161"/>
      <c r="AU79" s="161"/>
      <c r="AV79" s="161"/>
      <c r="AW79" s="161"/>
      <c r="AX79" s="161"/>
      <c r="AY79" s="161"/>
      <c r="AZ79" s="161">
        <f t="shared" si="16"/>
        <v>0</v>
      </c>
      <c r="BB79" s="164"/>
      <c r="BC79" s="164"/>
    </row>
    <row r="80" spans="1:55" x14ac:dyDescent="0.25">
      <c r="A80" s="158">
        <v>4</v>
      </c>
      <c r="B80" s="146" t="s">
        <v>291</v>
      </c>
      <c r="C80" s="159" t="str">
        <f t="shared" si="18"/>
        <v>30</v>
      </c>
      <c r="D80" s="159" t="str">
        <f t="shared" si="19"/>
        <v>40</v>
      </c>
      <c r="E80" s="147" t="str">
        <f t="shared" si="20"/>
        <v>400</v>
      </c>
      <c r="F80" s="147" t="str">
        <f t="shared" si="17"/>
        <v>5100.05</v>
      </c>
      <c r="G80" s="146" t="s">
        <v>102</v>
      </c>
      <c r="H80" s="188">
        <v>1165</v>
      </c>
      <c r="I80" s="188">
        <v>1165</v>
      </c>
      <c r="J80" s="160"/>
      <c r="K80" s="160"/>
      <c r="L80" s="160"/>
      <c r="M80" s="188">
        <v>819.26</v>
      </c>
      <c r="N80" s="160">
        <v>819.26</v>
      </c>
      <c r="O80" s="160">
        <f t="shared" si="22"/>
        <v>-345.74</v>
      </c>
      <c r="Q80" s="161">
        <v>680</v>
      </c>
      <c r="R80" s="161">
        <v>680</v>
      </c>
      <c r="S80" s="161"/>
      <c r="T80" s="161"/>
      <c r="U80" s="161"/>
      <c r="V80" s="161">
        <v>1166.3800000000001</v>
      </c>
      <c r="W80" s="161">
        <v>1166.3800000000001</v>
      </c>
      <c r="X80" s="161">
        <f t="shared" si="21"/>
        <v>486.38000000000011</v>
      </c>
      <c r="Z80" s="162">
        <v>1210</v>
      </c>
      <c r="AA80" s="162">
        <v>1210</v>
      </c>
      <c r="AB80" s="162"/>
      <c r="AC80" s="162"/>
      <c r="AD80" s="162"/>
      <c r="AE80" s="162">
        <v>996.09</v>
      </c>
      <c r="AF80" s="162">
        <v>996.09</v>
      </c>
      <c r="AG80" s="162">
        <f t="shared" si="15"/>
        <v>-213.90999999999997</v>
      </c>
      <c r="AI80" s="163">
        <v>1210</v>
      </c>
      <c r="AJ80" s="163">
        <v>1210</v>
      </c>
      <c r="AK80" s="164">
        <v>1210</v>
      </c>
      <c r="AL80" s="164">
        <f>IFERROR(VLOOKUP(B80,[2]rptBudgetaryBudgetCrossOrganiza!$A$4737:$N$5235,13,FALSE),"0")</f>
        <v>272.54000000000002</v>
      </c>
      <c r="AM80" s="164"/>
      <c r="AN80" s="164"/>
      <c r="AO80" s="164"/>
      <c r="AP80" s="164"/>
      <c r="AQ80" s="164">
        <f t="shared" si="23"/>
        <v>-1210</v>
      </c>
      <c r="AS80" s="161"/>
      <c r="AT80" s="161"/>
      <c r="AU80" s="161"/>
      <c r="AV80" s="161"/>
      <c r="AW80" s="161"/>
      <c r="AX80" s="161"/>
      <c r="AY80" s="161"/>
      <c r="AZ80" s="161">
        <f t="shared" si="16"/>
        <v>0</v>
      </c>
      <c r="BB80" s="164"/>
      <c r="BC80" s="164"/>
    </row>
    <row r="81" spans="1:55" collapsed="1" x14ac:dyDescent="0.25">
      <c r="A81" s="158">
        <v>4</v>
      </c>
      <c r="B81" s="146" t="s">
        <v>294</v>
      </c>
      <c r="C81" s="159" t="str">
        <f t="shared" si="18"/>
        <v>30</v>
      </c>
      <c r="D81" s="159" t="str">
        <f t="shared" si="19"/>
        <v>40</v>
      </c>
      <c r="E81" s="147" t="str">
        <f t="shared" si="20"/>
        <v>400</v>
      </c>
      <c r="F81" s="147" t="str">
        <f t="shared" si="17"/>
        <v>5100.06</v>
      </c>
      <c r="G81" s="146" t="s">
        <v>103</v>
      </c>
      <c r="H81" s="188">
        <v>15650</v>
      </c>
      <c r="I81" s="188">
        <v>15650</v>
      </c>
      <c r="J81" s="160"/>
      <c r="K81" s="160"/>
      <c r="L81" s="160"/>
      <c r="M81" s="188">
        <v>15650</v>
      </c>
      <c r="N81" s="160">
        <v>15650</v>
      </c>
      <c r="O81" s="160">
        <f t="shared" si="22"/>
        <v>0</v>
      </c>
      <c r="Q81" s="161">
        <v>16610</v>
      </c>
      <c r="R81" s="161">
        <v>16610</v>
      </c>
      <c r="S81" s="161"/>
      <c r="T81" s="161"/>
      <c r="U81" s="161"/>
      <c r="V81" s="161">
        <v>16610</v>
      </c>
      <c r="W81" s="161">
        <v>16610</v>
      </c>
      <c r="X81" s="161">
        <f t="shared" si="21"/>
        <v>0</v>
      </c>
      <c r="Z81" s="162">
        <v>19680</v>
      </c>
      <c r="AA81" s="162">
        <v>19680</v>
      </c>
      <c r="AB81" s="162"/>
      <c r="AC81" s="162"/>
      <c r="AD81" s="162"/>
      <c r="AE81" s="162">
        <v>6560</v>
      </c>
      <c r="AF81" s="162">
        <v>6560</v>
      </c>
      <c r="AG81" s="162">
        <f t="shared" si="15"/>
        <v>-13120</v>
      </c>
      <c r="AI81" s="163">
        <v>19680</v>
      </c>
      <c r="AJ81" s="163">
        <v>19680</v>
      </c>
      <c r="AK81" s="164">
        <v>19680</v>
      </c>
      <c r="AL81" s="164">
        <f>IFERROR(VLOOKUP(B81,[2]rptBudgetaryBudgetCrossOrganiza!$A$4737:$N$5235,13,FALSE),"0")</f>
        <v>0</v>
      </c>
      <c r="AM81" s="164"/>
      <c r="AN81" s="164"/>
      <c r="AO81" s="164"/>
      <c r="AP81" s="164"/>
      <c r="AQ81" s="164">
        <f t="shared" si="23"/>
        <v>-19680</v>
      </c>
      <c r="AS81" s="161"/>
      <c r="AT81" s="161"/>
      <c r="AU81" s="161"/>
      <c r="AV81" s="161"/>
      <c r="AW81" s="161"/>
      <c r="AX81" s="161"/>
      <c r="AY81" s="161"/>
      <c r="AZ81" s="161">
        <f t="shared" si="16"/>
        <v>0</v>
      </c>
      <c r="BB81" s="164"/>
      <c r="BC81" s="164"/>
    </row>
    <row r="82" spans="1:55" x14ac:dyDescent="0.25">
      <c r="A82" s="158">
        <v>4</v>
      </c>
      <c r="B82" s="146" t="s">
        <v>297</v>
      </c>
      <c r="C82" s="159" t="str">
        <f t="shared" si="18"/>
        <v>30</v>
      </c>
      <c r="D82" s="159" t="str">
        <f t="shared" si="19"/>
        <v>40</v>
      </c>
      <c r="E82" s="147" t="str">
        <f t="shared" si="20"/>
        <v>400</v>
      </c>
      <c r="F82" s="147" t="str">
        <f t="shared" si="17"/>
        <v>5100.07</v>
      </c>
      <c r="G82" s="146" t="s">
        <v>104</v>
      </c>
      <c r="H82" s="188">
        <v>4360</v>
      </c>
      <c r="I82" s="188">
        <v>4360</v>
      </c>
      <c r="J82" s="160"/>
      <c r="K82" s="160"/>
      <c r="L82" s="160"/>
      <c r="M82" s="188">
        <v>2608.36</v>
      </c>
      <c r="N82" s="160">
        <v>2608.36</v>
      </c>
      <c r="O82" s="160">
        <f t="shared" si="22"/>
        <v>-1751.6399999999999</v>
      </c>
      <c r="Q82" s="161">
        <v>2720</v>
      </c>
      <c r="R82" s="161">
        <v>2720</v>
      </c>
      <c r="S82" s="161"/>
      <c r="T82" s="161"/>
      <c r="U82" s="161"/>
      <c r="V82" s="161">
        <v>3688.62</v>
      </c>
      <c r="W82" s="161">
        <v>3688.62</v>
      </c>
      <c r="X82" s="161">
        <f t="shared" si="21"/>
        <v>968.61999999999989</v>
      </c>
      <c r="Z82" s="162">
        <v>3810</v>
      </c>
      <c r="AA82" s="162">
        <v>3810</v>
      </c>
      <c r="AB82" s="162"/>
      <c r="AC82" s="162"/>
      <c r="AD82" s="162"/>
      <c r="AE82" s="162">
        <v>3184.88</v>
      </c>
      <c r="AF82" s="162">
        <v>3184.88</v>
      </c>
      <c r="AG82" s="162">
        <f t="shared" si="15"/>
        <v>-625.11999999999989</v>
      </c>
      <c r="AI82" s="163">
        <v>3810</v>
      </c>
      <c r="AJ82" s="163">
        <v>3810</v>
      </c>
      <c r="AK82" s="164">
        <v>3810</v>
      </c>
      <c r="AL82" s="164">
        <f>IFERROR(VLOOKUP(B82,[2]rptBudgetaryBudgetCrossOrganiza!$A$4737:$N$5235,13,FALSE),"0")</f>
        <v>702.85</v>
      </c>
      <c r="AM82" s="164"/>
      <c r="AN82" s="164"/>
      <c r="AO82" s="164"/>
      <c r="AP82" s="164"/>
      <c r="AQ82" s="164">
        <f t="shared" si="23"/>
        <v>-3810</v>
      </c>
      <c r="AS82" s="161"/>
      <c r="AT82" s="161"/>
      <c r="AU82" s="161"/>
      <c r="AV82" s="161"/>
      <c r="AW82" s="161"/>
      <c r="AX82" s="161"/>
      <c r="AY82" s="161"/>
      <c r="AZ82" s="161">
        <f t="shared" si="16"/>
        <v>0</v>
      </c>
      <c r="BB82" s="164"/>
      <c r="BC82" s="164"/>
    </row>
    <row r="83" spans="1:55" x14ac:dyDescent="0.25">
      <c r="A83" s="158">
        <v>4</v>
      </c>
      <c r="B83" s="146" t="s">
        <v>300</v>
      </c>
      <c r="C83" s="159" t="str">
        <f t="shared" si="18"/>
        <v>30</v>
      </c>
      <c r="D83" s="159" t="str">
        <f t="shared" si="19"/>
        <v>40</v>
      </c>
      <c r="E83" s="147" t="str">
        <f t="shared" si="20"/>
        <v>400</v>
      </c>
      <c r="F83" s="147" t="str">
        <f t="shared" si="17"/>
        <v>5100.08</v>
      </c>
      <c r="G83" s="146" t="s">
        <v>105</v>
      </c>
      <c r="H83" s="188">
        <v>130</v>
      </c>
      <c r="I83" s="188">
        <v>130</v>
      </c>
      <c r="J83" s="160"/>
      <c r="K83" s="160"/>
      <c r="L83" s="160"/>
      <c r="M83" s="188">
        <v>5226</v>
      </c>
      <c r="N83" s="160">
        <v>5226</v>
      </c>
      <c r="O83" s="160">
        <f t="shared" si="22"/>
        <v>5096</v>
      </c>
      <c r="Q83" s="161">
        <v>7975</v>
      </c>
      <c r="R83" s="161">
        <v>7975</v>
      </c>
      <c r="S83" s="161"/>
      <c r="T83" s="161"/>
      <c r="U83" s="161"/>
      <c r="V83" s="161">
        <v>7956.52</v>
      </c>
      <c r="W83" s="161">
        <v>7956.52</v>
      </c>
      <c r="X83" s="161">
        <f t="shared" si="21"/>
        <v>-18.479999999999563</v>
      </c>
      <c r="Z83" s="162">
        <v>8090</v>
      </c>
      <c r="AA83" s="162">
        <v>8090</v>
      </c>
      <c r="AB83" s="162"/>
      <c r="AC83" s="162"/>
      <c r="AD83" s="162"/>
      <c r="AE83" s="162">
        <v>6163.12</v>
      </c>
      <c r="AF83" s="162">
        <v>6163.12</v>
      </c>
      <c r="AG83" s="162">
        <f t="shared" si="15"/>
        <v>-1926.88</v>
      </c>
      <c r="AI83" s="163">
        <v>8090</v>
      </c>
      <c r="AJ83" s="163">
        <v>8090</v>
      </c>
      <c r="AK83" s="164">
        <v>8090</v>
      </c>
      <c r="AL83" s="164">
        <f>IFERROR(VLOOKUP(B83,[2]rptBudgetaryBudgetCrossOrganiza!$A$4737:$N$5235,13,FALSE),"0")</f>
        <v>2458.02</v>
      </c>
      <c r="AM83" s="164"/>
      <c r="AN83" s="164"/>
      <c r="AO83" s="164"/>
      <c r="AP83" s="164"/>
      <c r="AQ83" s="164">
        <f t="shared" si="23"/>
        <v>-8090</v>
      </c>
      <c r="AS83" s="161"/>
      <c r="AT83" s="161"/>
      <c r="AU83" s="161"/>
      <c r="AV83" s="161"/>
      <c r="AW83" s="161"/>
      <c r="AX83" s="161"/>
      <c r="AY83" s="161"/>
      <c r="AZ83" s="161">
        <f t="shared" si="16"/>
        <v>0</v>
      </c>
      <c r="BB83" s="164"/>
      <c r="BC83" s="164"/>
    </row>
    <row r="84" spans="1:55" x14ac:dyDescent="0.25">
      <c r="A84" s="158">
        <v>4</v>
      </c>
      <c r="B84" s="146" t="s">
        <v>303</v>
      </c>
      <c r="C84" s="159" t="str">
        <f t="shared" si="18"/>
        <v>30</v>
      </c>
      <c r="D84" s="159" t="str">
        <f t="shared" si="19"/>
        <v>40</v>
      </c>
      <c r="E84" s="147" t="str">
        <f t="shared" si="20"/>
        <v>400</v>
      </c>
      <c r="F84" s="147" t="str">
        <f t="shared" si="17"/>
        <v>5100.09</v>
      </c>
      <c r="G84" s="146" t="s">
        <v>106</v>
      </c>
      <c r="H84" s="188">
        <v>0</v>
      </c>
      <c r="I84" s="188">
        <v>0</v>
      </c>
      <c r="J84" s="160"/>
      <c r="K84" s="160"/>
      <c r="L84" s="160"/>
      <c r="M84" s="188">
        <v>30</v>
      </c>
      <c r="N84" s="160">
        <v>30</v>
      </c>
      <c r="O84" s="160">
        <f t="shared" si="22"/>
        <v>30</v>
      </c>
      <c r="Q84" s="161">
        <v>0</v>
      </c>
      <c r="R84" s="161">
        <v>0</v>
      </c>
      <c r="S84" s="161"/>
      <c r="T84" s="161"/>
      <c r="U84" s="161"/>
      <c r="V84" s="161">
        <v>0</v>
      </c>
      <c r="W84" s="161">
        <v>0</v>
      </c>
      <c r="X84" s="161">
        <f t="shared" si="21"/>
        <v>0</v>
      </c>
      <c r="Z84" s="162">
        <v>0</v>
      </c>
      <c r="AA84" s="162">
        <v>0</v>
      </c>
      <c r="AB84" s="162"/>
      <c r="AC84" s="162"/>
      <c r="AD84" s="162"/>
      <c r="AE84" s="162">
        <v>0</v>
      </c>
      <c r="AF84" s="162">
        <v>0</v>
      </c>
      <c r="AG84" s="162">
        <f t="shared" si="15"/>
        <v>0</v>
      </c>
      <c r="AI84" s="163">
        <v>0</v>
      </c>
      <c r="AJ84" s="163">
        <v>0</v>
      </c>
      <c r="AK84" s="164">
        <v>0</v>
      </c>
      <c r="AL84" s="164">
        <f>IFERROR(VLOOKUP(B84,[2]rptBudgetaryBudgetCrossOrganiza!$A$4737:$N$5235,13,FALSE),"0")</f>
        <v>0</v>
      </c>
      <c r="AM84" s="164"/>
      <c r="AN84" s="164"/>
      <c r="AO84" s="164"/>
      <c r="AP84" s="164"/>
      <c r="AQ84" s="164">
        <f t="shared" si="23"/>
        <v>0</v>
      </c>
      <c r="AS84" s="161"/>
      <c r="AT84" s="161"/>
      <c r="AU84" s="161"/>
      <c r="AV84" s="161"/>
      <c r="AW84" s="161"/>
      <c r="AX84" s="161"/>
      <c r="AY84" s="161"/>
      <c r="AZ84" s="161">
        <f t="shared" si="16"/>
        <v>0</v>
      </c>
      <c r="BB84" s="164"/>
      <c r="BC84" s="164"/>
    </row>
    <row r="85" spans="1:55" x14ac:dyDescent="0.25">
      <c r="A85" s="158">
        <v>4</v>
      </c>
      <c r="B85" s="146" t="s">
        <v>306</v>
      </c>
      <c r="C85" s="159" t="str">
        <f t="shared" si="18"/>
        <v>30</v>
      </c>
      <c r="D85" s="159" t="str">
        <f t="shared" si="19"/>
        <v>40</v>
      </c>
      <c r="E85" s="147" t="str">
        <f t="shared" si="20"/>
        <v>400</v>
      </c>
      <c r="F85" s="147" t="str">
        <f t="shared" si="17"/>
        <v>5100.11</v>
      </c>
      <c r="G85" s="146" t="s">
        <v>108</v>
      </c>
      <c r="H85" s="188">
        <v>8808</v>
      </c>
      <c r="I85" s="188">
        <v>8808</v>
      </c>
      <c r="J85" s="160"/>
      <c r="K85" s="160"/>
      <c r="L85" s="160"/>
      <c r="M85" s="188">
        <v>7807.76</v>
      </c>
      <c r="N85" s="160">
        <v>7807.76</v>
      </c>
      <c r="O85" s="160">
        <f t="shared" si="22"/>
        <v>-1000.2399999999998</v>
      </c>
      <c r="Q85" s="161">
        <v>9775</v>
      </c>
      <c r="R85" s="161">
        <v>9775</v>
      </c>
      <c r="S85" s="161"/>
      <c r="T85" s="161"/>
      <c r="U85" s="161"/>
      <c r="V85" s="161">
        <v>9216.83</v>
      </c>
      <c r="W85" s="161">
        <v>9216.83</v>
      </c>
      <c r="X85" s="161">
        <f t="shared" si="21"/>
        <v>-558.17000000000007</v>
      </c>
      <c r="Z85" s="162">
        <v>10045</v>
      </c>
      <c r="AA85" s="162">
        <v>10045</v>
      </c>
      <c r="AB85" s="162"/>
      <c r="AC85" s="162"/>
      <c r="AD85" s="162"/>
      <c r="AE85" s="162">
        <v>9002.68</v>
      </c>
      <c r="AF85" s="162">
        <v>9002.68</v>
      </c>
      <c r="AG85" s="162">
        <f t="shared" si="15"/>
        <v>-1042.3199999999997</v>
      </c>
      <c r="AI85" s="163">
        <v>10045</v>
      </c>
      <c r="AJ85" s="163">
        <v>10045</v>
      </c>
      <c r="AK85" s="164">
        <v>10045</v>
      </c>
      <c r="AL85" s="164">
        <f>IFERROR(VLOOKUP(B85,[2]rptBudgetaryBudgetCrossOrganiza!$A$4737:$N$5235,13,FALSE),"0")</f>
        <v>2889.41</v>
      </c>
      <c r="AM85" s="164"/>
      <c r="AN85" s="164"/>
      <c r="AO85" s="164"/>
      <c r="AP85" s="164"/>
      <c r="AQ85" s="164">
        <f t="shared" si="23"/>
        <v>-10045</v>
      </c>
      <c r="AS85" s="161"/>
      <c r="AT85" s="161"/>
      <c r="AU85" s="161"/>
      <c r="AV85" s="161"/>
      <c r="AW85" s="161"/>
      <c r="AX85" s="161"/>
      <c r="AY85" s="161"/>
      <c r="AZ85" s="161">
        <f t="shared" si="16"/>
        <v>0</v>
      </c>
      <c r="BB85" s="164"/>
      <c r="BC85" s="164"/>
    </row>
    <row r="86" spans="1:55" x14ac:dyDescent="0.25">
      <c r="A86" s="158">
        <v>4</v>
      </c>
      <c r="B86" s="146" t="s">
        <v>309</v>
      </c>
      <c r="C86" s="159" t="str">
        <f t="shared" si="18"/>
        <v>30</v>
      </c>
      <c r="D86" s="159" t="str">
        <f t="shared" si="19"/>
        <v>40</v>
      </c>
      <c r="E86" s="147" t="str">
        <f t="shared" si="20"/>
        <v>400</v>
      </c>
      <c r="F86" s="147" t="str">
        <f t="shared" si="17"/>
        <v>5100.12</v>
      </c>
      <c r="G86" s="146" t="s">
        <v>109</v>
      </c>
      <c r="H86" s="188">
        <v>0</v>
      </c>
      <c r="I86" s="188">
        <v>0</v>
      </c>
      <c r="J86" s="160"/>
      <c r="K86" s="160"/>
      <c r="L86" s="160"/>
      <c r="M86" s="188">
        <v>0</v>
      </c>
      <c r="N86" s="160">
        <v>0</v>
      </c>
      <c r="O86" s="160">
        <f t="shared" si="22"/>
        <v>0</v>
      </c>
      <c r="Q86" s="161">
        <v>0</v>
      </c>
      <c r="R86" s="161">
        <v>0</v>
      </c>
      <c r="S86" s="161"/>
      <c r="T86" s="161"/>
      <c r="U86" s="161"/>
      <c r="V86" s="161">
        <v>0</v>
      </c>
      <c r="W86" s="161">
        <v>0</v>
      </c>
      <c r="X86" s="161">
        <f t="shared" si="21"/>
        <v>0</v>
      </c>
      <c r="Z86" s="162">
        <v>0</v>
      </c>
      <c r="AA86" s="162">
        <v>0</v>
      </c>
      <c r="AB86" s="162"/>
      <c r="AC86" s="162"/>
      <c r="AD86" s="162"/>
      <c r="AE86" s="162">
        <v>0</v>
      </c>
      <c r="AF86" s="162">
        <v>0</v>
      </c>
      <c r="AG86" s="162">
        <f t="shared" si="15"/>
        <v>0</v>
      </c>
      <c r="AI86" s="163">
        <v>0</v>
      </c>
      <c r="AJ86" s="163">
        <v>0</v>
      </c>
      <c r="AK86" s="164">
        <v>0</v>
      </c>
      <c r="AL86" s="164">
        <f>IFERROR(VLOOKUP(B86,[2]rptBudgetaryBudgetCrossOrganiza!$A$4737:$N$5235,13,FALSE),"0")</f>
        <v>0</v>
      </c>
      <c r="AM86" s="164"/>
      <c r="AN86" s="164"/>
      <c r="AO86" s="164"/>
      <c r="AP86" s="164"/>
      <c r="AQ86" s="164">
        <f t="shared" si="23"/>
        <v>0</v>
      </c>
      <c r="AS86" s="161"/>
      <c r="AT86" s="161"/>
      <c r="AU86" s="161"/>
      <c r="AV86" s="161"/>
      <c r="AW86" s="161"/>
      <c r="AX86" s="161"/>
      <c r="AY86" s="161"/>
      <c r="AZ86" s="161">
        <f t="shared" si="16"/>
        <v>0</v>
      </c>
      <c r="BB86" s="164"/>
      <c r="BC86" s="164"/>
    </row>
    <row r="87" spans="1:55" x14ac:dyDescent="0.25">
      <c r="A87" s="158">
        <v>4</v>
      </c>
      <c r="B87" s="146" t="s">
        <v>312</v>
      </c>
      <c r="C87" s="159" t="str">
        <f t="shared" si="18"/>
        <v>30</v>
      </c>
      <c r="D87" s="159" t="str">
        <f t="shared" si="19"/>
        <v>40</v>
      </c>
      <c r="E87" s="147" t="str">
        <f t="shared" si="20"/>
        <v>400</v>
      </c>
      <c r="F87" s="147" t="str">
        <f t="shared" si="17"/>
        <v>5100.15</v>
      </c>
      <c r="G87" s="146" t="s">
        <v>110</v>
      </c>
      <c r="H87" s="188">
        <v>0</v>
      </c>
      <c r="I87" s="188">
        <v>0</v>
      </c>
      <c r="J87" s="160"/>
      <c r="K87" s="160"/>
      <c r="L87" s="160"/>
      <c r="M87" s="188">
        <v>0</v>
      </c>
      <c r="N87" s="160">
        <v>0</v>
      </c>
      <c r="O87" s="160">
        <f t="shared" si="22"/>
        <v>0</v>
      </c>
      <c r="Q87" s="161">
        <v>480</v>
      </c>
      <c r="R87" s="161">
        <v>480</v>
      </c>
      <c r="S87" s="161"/>
      <c r="T87" s="161"/>
      <c r="U87" s="161"/>
      <c r="V87" s="161">
        <v>475.2</v>
      </c>
      <c r="W87" s="161">
        <v>475.2</v>
      </c>
      <c r="X87" s="161">
        <f t="shared" si="21"/>
        <v>-4.8000000000000114</v>
      </c>
      <c r="Z87" s="162">
        <v>476</v>
      </c>
      <c r="AA87" s="162">
        <v>476</v>
      </c>
      <c r="AB87" s="162"/>
      <c r="AC87" s="162"/>
      <c r="AD87" s="162"/>
      <c r="AE87" s="162">
        <v>158.4</v>
      </c>
      <c r="AF87" s="162">
        <v>158.4</v>
      </c>
      <c r="AG87" s="162">
        <f t="shared" si="15"/>
        <v>-317.60000000000002</v>
      </c>
      <c r="AI87" s="163">
        <v>476</v>
      </c>
      <c r="AJ87" s="163">
        <v>476</v>
      </c>
      <c r="AK87" s="164">
        <v>476</v>
      </c>
      <c r="AL87" s="164">
        <f>IFERROR(VLOOKUP(B87,[2]rptBudgetaryBudgetCrossOrganiza!$A$4737:$N$5235,13,FALSE),"0")</f>
        <v>59.4</v>
      </c>
      <c r="AM87" s="164"/>
      <c r="AN87" s="164"/>
      <c r="AO87" s="164"/>
      <c r="AP87" s="164"/>
      <c r="AQ87" s="164">
        <f t="shared" si="23"/>
        <v>-476</v>
      </c>
      <c r="AS87" s="161"/>
      <c r="AT87" s="161"/>
      <c r="AU87" s="161"/>
      <c r="AV87" s="161"/>
      <c r="AW87" s="161"/>
      <c r="AX87" s="161"/>
      <c r="AY87" s="161"/>
      <c r="AZ87" s="161">
        <f t="shared" si="16"/>
        <v>0</v>
      </c>
      <c r="BB87" s="164"/>
      <c r="BC87" s="164"/>
    </row>
    <row r="88" spans="1:55" x14ac:dyDescent="0.25">
      <c r="A88" s="158">
        <v>4</v>
      </c>
      <c r="B88" s="146" t="s">
        <v>317</v>
      </c>
      <c r="C88" s="159" t="str">
        <f t="shared" si="18"/>
        <v>30</v>
      </c>
      <c r="D88" s="159" t="str">
        <f t="shared" si="19"/>
        <v>40</v>
      </c>
      <c r="E88" s="147" t="str">
        <f t="shared" si="20"/>
        <v>400</v>
      </c>
      <c r="F88" s="147" t="str">
        <f t="shared" si="17"/>
        <v>5100.17</v>
      </c>
      <c r="G88" s="146" t="s">
        <v>316</v>
      </c>
      <c r="H88" s="188">
        <v>21105</v>
      </c>
      <c r="I88" s="188">
        <v>21105</v>
      </c>
      <c r="J88" s="160"/>
      <c r="K88" s="160"/>
      <c r="L88" s="160"/>
      <c r="M88" s="188">
        <v>20879.23</v>
      </c>
      <c r="N88" s="160">
        <v>20879.23</v>
      </c>
      <c r="O88" s="160">
        <f t="shared" si="22"/>
        <v>-225.77000000000044</v>
      </c>
      <c r="Q88" s="161">
        <v>16540</v>
      </c>
      <c r="R88" s="161">
        <v>16540</v>
      </c>
      <c r="S88" s="161"/>
      <c r="T88" s="161"/>
      <c r="U88" s="161"/>
      <c r="V88" s="161">
        <v>20704.73</v>
      </c>
      <c r="W88" s="161">
        <v>20704.73</v>
      </c>
      <c r="X88" s="161">
        <f t="shared" si="21"/>
        <v>4164.7299999999996</v>
      </c>
      <c r="Z88" s="162">
        <v>16540</v>
      </c>
      <c r="AA88" s="162">
        <v>16540</v>
      </c>
      <c r="AB88" s="162"/>
      <c r="AC88" s="162"/>
      <c r="AD88" s="162"/>
      <c r="AE88" s="162">
        <v>19777.599999999999</v>
      </c>
      <c r="AF88" s="162">
        <v>19777.599999999999</v>
      </c>
      <c r="AG88" s="162">
        <f t="shared" si="15"/>
        <v>3237.5999999999985</v>
      </c>
      <c r="AI88" s="163">
        <v>16540</v>
      </c>
      <c r="AJ88" s="163">
        <v>16540</v>
      </c>
      <c r="AK88" s="164">
        <v>16540</v>
      </c>
      <c r="AL88" s="164">
        <f>IFERROR(VLOOKUP(B88,[2]rptBudgetaryBudgetCrossOrganiza!$A$4737:$N$5235,13,FALSE),"0")</f>
        <v>4938.57</v>
      </c>
      <c r="AM88" s="164"/>
      <c r="AN88" s="164"/>
      <c r="AO88" s="164"/>
      <c r="AP88" s="164"/>
      <c r="AQ88" s="164">
        <f t="shared" si="23"/>
        <v>-16540</v>
      </c>
      <c r="AS88" s="161"/>
      <c r="AT88" s="161"/>
      <c r="AU88" s="161"/>
      <c r="AV88" s="161"/>
      <c r="AW88" s="161"/>
      <c r="AX88" s="161"/>
      <c r="AY88" s="161"/>
      <c r="AZ88" s="161">
        <f t="shared" si="16"/>
        <v>0</v>
      </c>
      <c r="BB88" s="164"/>
      <c r="BC88" s="164"/>
    </row>
    <row r="89" spans="1:55" ht="90" x14ac:dyDescent="0.25">
      <c r="A89" s="158">
        <v>5</v>
      </c>
      <c r="B89" s="146" t="s">
        <v>321</v>
      </c>
      <c r="C89" s="159" t="str">
        <f t="shared" si="18"/>
        <v>30</v>
      </c>
      <c r="D89" s="159" t="str">
        <f t="shared" si="19"/>
        <v>40</v>
      </c>
      <c r="E89" s="147" t="str">
        <f t="shared" si="20"/>
        <v>400</v>
      </c>
      <c r="F89" s="147" t="str">
        <f t="shared" si="17"/>
        <v>6000.01</v>
      </c>
      <c r="G89" s="146" t="s">
        <v>112</v>
      </c>
      <c r="H89" s="188">
        <v>50000</v>
      </c>
      <c r="I89" s="188">
        <v>542420</v>
      </c>
      <c r="J89" s="160"/>
      <c r="K89" s="160"/>
      <c r="L89" s="160"/>
      <c r="M89" s="188">
        <v>130260.16</v>
      </c>
      <c r="N89" s="160">
        <v>130260.16</v>
      </c>
      <c r="O89" s="160">
        <f t="shared" si="22"/>
        <v>-412159.83999999997</v>
      </c>
      <c r="Q89" s="161">
        <v>25000</v>
      </c>
      <c r="R89" s="161">
        <v>437645</v>
      </c>
      <c r="S89" s="161"/>
      <c r="T89" s="161"/>
      <c r="U89" s="161"/>
      <c r="V89" s="161">
        <v>116347.72</v>
      </c>
      <c r="W89" s="161">
        <v>116347.72</v>
      </c>
      <c r="X89" s="161">
        <f t="shared" si="21"/>
        <v>-321297.28000000003</v>
      </c>
      <c r="Z89" s="162">
        <v>25000</v>
      </c>
      <c r="AA89" s="162">
        <v>319300</v>
      </c>
      <c r="AB89" s="162"/>
      <c r="AC89" s="162"/>
      <c r="AD89" s="162"/>
      <c r="AE89" s="162">
        <v>106104.65</v>
      </c>
      <c r="AF89" s="162">
        <v>106104.65</v>
      </c>
      <c r="AG89" s="162">
        <f t="shared" si="15"/>
        <v>-213195.35</v>
      </c>
      <c r="AI89" s="163">
        <v>25000</v>
      </c>
      <c r="AJ89" s="163">
        <v>25000</v>
      </c>
      <c r="AK89" s="199">
        <f>288294+50000+25000</f>
        <v>363294</v>
      </c>
      <c r="AL89" s="164">
        <f>IFERROR(VLOOKUP(B89,[2]rptBudgetaryBudgetCrossOrganiza!$A$4737:$N$5235,13,FALSE),"0")</f>
        <v>3823.83</v>
      </c>
      <c r="AM89" s="164"/>
      <c r="AN89" s="164"/>
      <c r="AO89" s="164"/>
      <c r="AP89" s="164"/>
      <c r="AQ89" s="164">
        <f t="shared" si="23"/>
        <v>-25000</v>
      </c>
      <c r="AS89" s="161"/>
      <c r="AT89" s="161"/>
      <c r="AU89" s="161"/>
      <c r="AV89" s="161"/>
      <c r="AW89" s="161"/>
      <c r="AX89" s="161"/>
      <c r="AY89" s="161"/>
      <c r="AZ89" s="161">
        <f t="shared" si="16"/>
        <v>0</v>
      </c>
      <c r="BB89" s="164"/>
      <c r="BC89" s="198" t="s">
        <v>456</v>
      </c>
    </row>
    <row r="90" spans="1:55" x14ac:dyDescent="0.25">
      <c r="A90" s="158">
        <v>5</v>
      </c>
      <c r="B90" s="146" t="s">
        <v>326</v>
      </c>
      <c r="C90" s="159" t="str">
        <f t="shared" si="18"/>
        <v>30</v>
      </c>
      <c r="D90" s="159" t="str">
        <f t="shared" si="19"/>
        <v>40</v>
      </c>
      <c r="E90" s="147" t="str">
        <f t="shared" si="20"/>
        <v>400</v>
      </c>
      <c r="F90" s="147" t="str">
        <f t="shared" si="17"/>
        <v>6000.12</v>
      </c>
      <c r="G90" s="146" t="s">
        <v>169</v>
      </c>
      <c r="H90" s="188">
        <v>112000</v>
      </c>
      <c r="I90" s="188">
        <v>112000</v>
      </c>
      <c r="J90" s="160"/>
      <c r="K90" s="160"/>
      <c r="L90" s="160"/>
      <c r="M90" s="188">
        <v>59505.5</v>
      </c>
      <c r="N90" s="160">
        <v>59505.5</v>
      </c>
      <c r="O90" s="160">
        <f t="shared" si="22"/>
        <v>-52494.5</v>
      </c>
      <c r="Q90" s="161">
        <v>100000</v>
      </c>
      <c r="R90" s="161">
        <v>81000</v>
      </c>
      <c r="S90" s="161"/>
      <c r="T90" s="161"/>
      <c r="U90" s="161"/>
      <c r="V90" s="161">
        <v>11933.05</v>
      </c>
      <c r="W90" s="161">
        <v>11933.05</v>
      </c>
      <c r="X90" s="161">
        <f t="shared" si="21"/>
        <v>-69066.95</v>
      </c>
      <c r="Z90" s="162">
        <v>125000</v>
      </c>
      <c r="AA90" s="162">
        <v>125000</v>
      </c>
      <c r="AB90" s="162"/>
      <c r="AC90" s="162"/>
      <c r="AD90" s="162"/>
      <c r="AE90" s="162">
        <v>-180</v>
      </c>
      <c r="AF90" s="162">
        <v>-180</v>
      </c>
      <c r="AG90" s="162">
        <f t="shared" si="15"/>
        <v>-125180</v>
      </c>
      <c r="AI90" s="163">
        <v>125000</v>
      </c>
      <c r="AJ90" s="163">
        <v>125000</v>
      </c>
      <c r="AK90" s="164">
        <v>125000</v>
      </c>
      <c r="AL90" s="164">
        <f>IFERROR(VLOOKUP(B90,[2]rptBudgetaryBudgetCrossOrganiza!$A$4737:$N$5235,13,FALSE),"0")</f>
        <v>18961.05</v>
      </c>
      <c r="AM90" s="164"/>
      <c r="AN90" s="164"/>
      <c r="AO90" s="164"/>
      <c r="AP90" s="164"/>
      <c r="AQ90" s="164">
        <f t="shared" si="23"/>
        <v>-125000</v>
      </c>
      <c r="AS90" s="161"/>
      <c r="AT90" s="161"/>
      <c r="AU90" s="161"/>
      <c r="AV90" s="161"/>
      <c r="AW90" s="161"/>
      <c r="AX90" s="161"/>
      <c r="AY90" s="161"/>
      <c r="AZ90" s="161">
        <f t="shared" si="16"/>
        <v>0</v>
      </c>
      <c r="BB90" s="164"/>
      <c r="BC90" s="164"/>
    </row>
    <row r="91" spans="1:55" x14ac:dyDescent="0.25">
      <c r="A91" s="158">
        <v>5</v>
      </c>
      <c r="B91" s="146" t="s">
        <v>329</v>
      </c>
      <c r="C91" s="159" t="str">
        <f t="shared" si="18"/>
        <v>30</v>
      </c>
      <c r="D91" s="159" t="str">
        <f t="shared" si="19"/>
        <v>40</v>
      </c>
      <c r="E91" s="147" t="str">
        <f t="shared" si="20"/>
        <v>400</v>
      </c>
      <c r="F91" s="147" t="str">
        <f t="shared" si="17"/>
        <v>6000.18</v>
      </c>
      <c r="G91" s="146" t="s">
        <v>166</v>
      </c>
      <c r="H91" s="188">
        <v>15000</v>
      </c>
      <c r="I91" s="188">
        <v>15000</v>
      </c>
      <c r="J91" s="160"/>
      <c r="K91" s="160"/>
      <c r="L91" s="160"/>
      <c r="M91" s="188">
        <v>16814.189999999999</v>
      </c>
      <c r="N91" s="160">
        <v>16814.189999999999</v>
      </c>
      <c r="O91" s="160">
        <f t="shared" si="22"/>
        <v>1814.1899999999987</v>
      </c>
      <c r="Q91" s="161">
        <v>12000</v>
      </c>
      <c r="R91" s="161">
        <v>12000</v>
      </c>
      <c r="S91" s="161"/>
      <c r="T91" s="161"/>
      <c r="U91" s="161"/>
      <c r="V91" s="161">
        <v>16244.61</v>
      </c>
      <c r="W91" s="161">
        <v>16244.61</v>
      </c>
      <c r="X91" s="161">
        <f t="shared" si="21"/>
        <v>4244.6100000000006</v>
      </c>
      <c r="Z91" s="162">
        <v>24000</v>
      </c>
      <c r="AA91" s="162">
        <v>24000</v>
      </c>
      <c r="AB91" s="162"/>
      <c r="AC91" s="162"/>
      <c r="AD91" s="162"/>
      <c r="AE91" s="162">
        <v>7265</v>
      </c>
      <c r="AF91" s="162">
        <v>7265</v>
      </c>
      <c r="AG91" s="162">
        <f t="shared" si="15"/>
        <v>-16735</v>
      </c>
      <c r="AI91" s="163">
        <v>24000</v>
      </c>
      <c r="AJ91" s="163">
        <v>24000</v>
      </c>
      <c r="AK91" s="164">
        <v>24000</v>
      </c>
      <c r="AL91" s="164">
        <f>IFERROR(VLOOKUP(B91,[2]rptBudgetaryBudgetCrossOrganiza!$A$4737:$N$5235,13,FALSE),"0")</f>
        <v>663</v>
      </c>
      <c r="AM91" s="164"/>
      <c r="AN91" s="164"/>
      <c r="AO91" s="164"/>
      <c r="AP91" s="164"/>
      <c r="AQ91" s="164">
        <f t="shared" si="23"/>
        <v>-24000</v>
      </c>
      <c r="AS91" s="161"/>
      <c r="AT91" s="161"/>
      <c r="AU91" s="161"/>
      <c r="AV91" s="161"/>
      <c r="AW91" s="161"/>
      <c r="AX91" s="161"/>
      <c r="AY91" s="161"/>
      <c r="AZ91" s="161">
        <f t="shared" si="16"/>
        <v>0</v>
      </c>
      <c r="BB91" s="164"/>
      <c r="BC91" s="164"/>
    </row>
    <row r="92" spans="1:55" x14ac:dyDescent="0.25">
      <c r="A92" s="158">
        <v>5</v>
      </c>
      <c r="B92" s="146" t="s">
        <v>332</v>
      </c>
      <c r="C92" s="159" t="str">
        <f t="shared" si="18"/>
        <v>30</v>
      </c>
      <c r="D92" s="159" t="str">
        <f t="shared" si="19"/>
        <v>40</v>
      </c>
      <c r="E92" s="147" t="str">
        <f t="shared" si="20"/>
        <v>400</v>
      </c>
      <c r="F92" s="147" t="str">
        <f t="shared" si="17"/>
        <v>6000.19</v>
      </c>
      <c r="G92" s="146" t="s">
        <v>165</v>
      </c>
      <c r="H92" s="188">
        <v>1200</v>
      </c>
      <c r="I92" s="188">
        <v>1200</v>
      </c>
      <c r="J92" s="160"/>
      <c r="K92" s="160"/>
      <c r="L92" s="160"/>
      <c r="M92" s="188">
        <v>0</v>
      </c>
      <c r="N92" s="160">
        <v>0</v>
      </c>
      <c r="O92" s="160">
        <f t="shared" si="22"/>
        <v>-1200</v>
      </c>
      <c r="Q92" s="161">
        <v>0</v>
      </c>
      <c r="R92" s="161">
        <v>0</v>
      </c>
      <c r="S92" s="161"/>
      <c r="T92" s="161"/>
      <c r="U92" s="161"/>
      <c r="V92" s="161">
        <v>0</v>
      </c>
      <c r="W92" s="161">
        <v>0</v>
      </c>
      <c r="X92" s="161">
        <f t="shared" si="21"/>
        <v>0</v>
      </c>
      <c r="Z92" s="162">
        <v>0</v>
      </c>
      <c r="AA92" s="162">
        <v>0</v>
      </c>
      <c r="AB92" s="162"/>
      <c r="AC92" s="162"/>
      <c r="AD92" s="162"/>
      <c r="AE92" s="162">
        <v>0</v>
      </c>
      <c r="AF92" s="162">
        <v>0</v>
      </c>
      <c r="AG92" s="162">
        <f t="shared" si="15"/>
        <v>0</v>
      </c>
      <c r="AI92" s="163">
        <v>0</v>
      </c>
      <c r="AJ92" s="163">
        <v>0</v>
      </c>
      <c r="AK92" s="164">
        <v>0</v>
      </c>
      <c r="AL92" s="164">
        <f>IFERROR(VLOOKUP(B92,[2]rptBudgetaryBudgetCrossOrganiza!$A$4737:$N$5235,13,FALSE),"0")</f>
        <v>0</v>
      </c>
      <c r="AM92" s="164"/>
      <c r="AN92" s="164"/>
      <c r="AO92" s="164"/>
      <c r="AP92" s="164"/>
      <c r="AQ92" s="164">
        <f t="shared" si="23"/>
        <v>0</v>
      </c>
      <c r="AS92" s="161"/>
      <c r="AT92" s="161"/>
      <c r="AU92" s="161"/>
      <c r="AV92" s="161"/>
      <c r="AW92" s="161"/>
      <c r="AX92" s="161"/>
      <c r="AY92" s="161"/>
      <c r="AZ92" s="161">
        <f t="shared" si="16"/>
        <v>0</v>
      </c>
      <c r="BB92" s="164"/>
      <c r="BC92" s="164"/>
    </row>
    <row r="93" spans="1:55" x14ac:dyDescent="0.25">
      <c r="A93" s="158">
        <v>5</v>
      </c>
      <c r="B93" s="146" t="s">
        <v>334</v>
      </c>
      <c r="C93" s="159" t="str">
        <f t="shared" si="18"/>
        <v>30</v>
      </c>
      <c r="D93" s="159" t="str">
        <f t="shared" si="19"/>
        <v>40</v>
      </c>
      <c r="E93" s="147" t="str">
        <f t="shared" si="20"/>
        <v>400</v>
      </c>
      <c r="F93" s="147" t="str">
        <f t="shared" si="17"/>
        <v>6000.33</v>
      </c>
      <c r="G93" s="146" t="s">
        <v>335</v>
      </c>
      <c r="H93" s="188">
        <v>0</v>
      </c>
      <c r="I93" s="188">
        <v>0</v>
      </c>
      <c r="J93" s="160"/>
      <c r="K93" s="160"/>
      <c r="L93" s="160"/>
      <c r="M93" s="188">
        <v>0</v>
      </c>
      <c r="N93" s="160">
        <v>0</v>
      </c>
      <c r="O93" s="160">
        <f t="shared" si="22"/>
        <v>0</v>
      </c>
      <c r="Q93" s="161">
        <v>0</v>
      </c>
      <c r="R93" s="161">
        <v>15000</v>
      </c>
      <c r="S93" s="161"/>
      <c r="T93" s="161"/>
      <c r="U93" s="161"/>
      <c r="V93" s="161">
        <v>14471.75</v>
      </c>
      <c r="W93" s="161">
        <v>14471.75</v>
      </c>
      <c r="X93" s="161">
        <f t="shared" si="21"/>
        <v>-528.25</v>
      </c>
      <c r="Z93" s="162">
        <v>0</v>
      </c>
      <c r="AA93" s="162">
        <v>3656</v>
      </c>
      <c r="AB93" s="162"/>
      <c r="AC93" s="162"/>
      <c r="AD93" s="162"/>
      <c r="AE93" s="162">
        <v>3261.25</v>
      </c>
      <c r="AF93" s="162">
        <v>3261.25</v>
      </c>
      <c r="AG93" s="162">
        <f t="shared" si="15"/>
        <v>-394.75</v>
      </c>
      <c r="AI93" s="163">
        <v>0</v>
      </c>
      <c r="AJ93" s="163">
        <v>0</v>
      </c>
      <c r="AK93" s="164">
        <v>0</v>
      </c>
      <c r="AL93" s="164">
        <f>IFERROR(VLOOKUP(B93,[2]rptBudgetaryBudgetCrossOrganiza!$A$4737:$N$5235,13,FALSE),"0")</f>
        <v>367.5</v>
      </c>
      <c r="AM93" s="164"/>
      <c r="AN93" s="164"/>
      <c r="AO93" s="164"/>
      <c r="AP93" s="164"/>
      <c r="AQ93" s="164">
        <f t="shared" si="23"/>
        <v>0</v>
      </c>
      <c r="AS93" s="161"/>
      <c r="AT93" s="161"/>
      <c r="AU93" s="161"/>
      <c r="AV93" s="161"/>
      <c r="AW93" s="161"/>
      <c r="AX93" s="161"/>
      <c r="AY93" s="161"/>
      <c r="AZ93" s="161">
        <f t="shared" si="16"/>
        <v>0</v>
      </c>
      <c r="BB93" s="164"/>
      <c r="BC93" s="164"/>
    </row>
    <row r="94" spans="1:55" x14ac:dyDescent="0.25">
      <c r="A94" s="158">
        <v>6</v>
      </c>
      <c r="B94" s="146" t="s">
        <v>337</v>
      </c>
      <c r="C94" s="159" t="str">
        <f t="shared" si="18"/>
        <v>30</v>
      </c>
      <c r="D94" s="159" t="str">
        <f t="shared" si="19"/>
        <v>40</v>
      </c>
      <c r="E94" s="147" t="str">
        <f t="shared" si="20"/>
        <v>400</v>
      </c>
      <c r="F94" s="147" t="str">
        <f t="shared" si="17"/>
        <v>6100.01</v>
      </c>
      <c r="G94" s="146" t="s">
        <v>113</v>
      </c>
      <c r="H94" s="188">
        <v>9000</v>
      </c>
      <c r="I94" s="188">
        <v>9000</v>
      </c>
      <c r="J94" s="160"/>
      <c r="K94" s="160"/>
      <c r="L94" s="160"/>
      <c r="M94" s="188">
        <v>4651.95</v>
      </c>
      <c r="N94" s="160">
        <v>4651.95</v>
      </c>
      <c r="O94" s="160">
        <f t="shared" si="22"/>
        <v>-4348.05</v>
      </c>
      <c r="Q94" s="161">
        <v>5000</v>
      </c>
      <c r="R94" s="161">
        <v>5000</v>
      </c>
      <c r="S94" s="161"/>
      <c r="T94" s="161"/>
      <c r="U94" s="161"/>
      <c r="V94" s="161">
        <v>4755.16</v>
      </c>
      <c r="W94" s="161">
        <v>4755.16</v>
      </c>
      <c r="X94" s="161">
        <f t="shared" si="21"/>
        <v>-244.84000000000015</v>
      </c>
      <c r="Z94" s="162">
        <v>5000</v>
      </c>
      <c r="AA94" s="162">
        <v>5000</v>
      </c>
      <c r="AB94" s="162"/>
      <c r="AC94" s="162"/>
      <c r="AD94" s="162"/>
      <c r="AE94" s="162">
        <v>4742.13</v>
      </c>
      <c r="AF94" s="162">
        <v>4742.13</v>
      </c>
      <c r="AG94" s="162">
        <f t="shared" si="15"/>
        <v>-257.86999999999989</v>
      </c>
      <c r="AI94" s="163">
        <v>5000</v>
      </c>
      <c r="AJ94" s="163">
        <v>5000</v>
      </c>
      <c r="AK94" s="164">
        <v>5000</v>
      </c>
      <c r="AL94" s="164">
        <f>IFERROR(VLOOKUP(B94,[2]rptBudgetaryBudgetCrossOrganiza!$A$4737:$N$5235,13,FALSE),"0")</f>
        <v>0</v>
      </c>
      <c r="AM94" s="164"/>
      <c r="AN94" s="164"/>
      <c r="AO94" s="164"/>
      <c r="AP94" s="164"/>
      <c r="AQ94" s="164">
        <f t="shared" si="23"/>
        <v>-5000</v>
      </c>
      <c r="AS94" s="161"/>
      <c r="AT94" s="161"/>
      <c r="AU94" s="161"/>
      <c r="AV94" s="161"/>
      <c r="AW94" s="161"/>
      <c r="AX94" s="161"/>
      <c r="AY94" s="161"/>
      <c r="AZ94" s="161">
        <f t="shared" si="16"/>
        <v>0</v>
      </c>
      <c r="BB94" s="164"/>
      <c r="BC94" s="164"/>
    </row>
    <row r="95" spans="1:55" x14ac:dyDescent="0.25">
      <c r="A95" s="158">
        <v>6</v>
      </c>
      <c r="B95" s="146" t="s">
        <v>340</v>
      </c>
      <c r="C95" s="159" t="str">
        <f t="shared" si="18"/>
        <v>30</v>
      </c>
      <c r="D95" s="159" t="str">
        <f t="shared" si="19"/>
        <v>40</v>
      </c>
      <c r="E95" s="147" t="str">
        <f t="shared" si="20"/>
        <v>400</v>
      </c>
      <c r="F95" s="147" t="str">
        <f t="shared" si="17"/>
        <v>6100.02</v>
      </c>
      <c r="G95" s="146" t="s">
        <v>150</v>
      </c>
      <c r="H95" s="188">
        <v>2530</v>
      </c>
      <c r="I95" s="188">
        <v>2530</v>
      </c>
      <c r="J95" s="160"/>
      <c r="K95" s="160"/>
      <c r="L95" s="160"/>
      <c r="M95" s="188">
        <v>2285.1999999999998</v>
      </c>
      <c r="N95" s="160">
        <v>2285.1999999999998</v>
      </c>
      <c r="O95" s="160">
        <f t="shared" si="22"/>
        <v>-244.80000000000018</v>
      </c>
      <c r="Q95" s="161">
        <v>2750</v>
      </c>
      <c r="R95" s="161">
        <v>2750</v>
      </c>
      <c r="S95" s="161"/>
      <c r="T95" s="161"/>
      <c r="U95" s="161"/>
      <c r="V95" s="161">
        <v>1864.01</v>
      </c>
      <c r="W95" s="161">
        <v>1864.01</v>
      </c>
      <c r="X95" s="161">
        <f t="shared" si="21"/>
        <v>-885.99</v>
      </c>
      <c r="Z95" s="162">
        <v>2100</v>
      </c>
      <c r="AA95" s="162">
        <v>2100</v>
      </c>
      <c r="AB95" s="162"/>
      <c r="AC95" s="162"/>
      <c r="AD95" s="162"/>
      <c r="AE95" s="162">
        <v>1902.26</v>
      </c>
      <c r="AF95" s="162">
        <v>1902.26</v>
      </c>
      <c r="AG95" s="162">
        <f t="shared" ref="AG95:AG120" si="24">AF95-AA95</f>
        <v>-197.74</v>
      </c>
      <c r="AI95" s="163">
        <v>2100</v>
      </c>
      <c r="AJ95" s="163">
        <v>2100</v>
      </c>
      <c r="AK95" s="164">
        <v>2100</v>
      </c>
      <c r="AL95" s="164">
        <f>IFERROR(VLOOKUP(B95,[2]rptBudgetaryBudgetCrossOrganiza!$A$4737:$N$5235,13,FALSE),"0")</f>
        <v>357.26</v>
      </c>
      <c r="AM95" s="164"/>
      <c r="AN95" s="164"/>
      <c r="AO95" s="164"/>
      <c r="AP95" s="164"/>
      <c r="AQ95" s="164">
        <f t="shared" si="23"/>
        <v>-2100</v>
      </c>
      <c r="AS95" s="161"/>
      <c r="AT95" s="161"/>
      <c r="AU95" s="161"/>
      <c r="AV95" s="161"/>
      <c r="AW95" s="161"/>
      <c r="AX95" s="161"/>
      <c r="AY95" s="161"/>
      <c r="AZ95" s="161">
        <f t="shared" ref="AZ95:AZ119" si="25">AY95-AT95</f>
        <v>0</v>
      </c>
      <c r="BB95" s="164"/>
      <c r="BC95" s="164"/>
    </row>
    <row r="96" spans="1:55" x14ac:dyDescent="0.25">
      <c r="A96" s="158">
        <v>6</v>
      </c>
      <c r="B96" s="146" t="s">
        <v>343</v>
      </c>
      <c r="C96" s="159" t="str">
        <f t="shared" si="18"/>
        <v>30</v>
      </c>
      <c r="D96" s="159" t="str">
        <f t="shared" si="19"/>
        <v>40</v>
      </c>
      <c r="E96" s="147" t="str">
        <f t="shared" si="20"/>
        <v>400</v>
      </c>
      <c r="F96" s="147" t="str">
        <f t="shared" si="17"/>
        <v>6100.03</v>
      </c>
      <c r="G96" s="146" t="s">
        <v>151</v>
      </c>
      <c r="H96" s="188">
        <v>120</v>
      </c>
      <c r="I96" s="188">
        <v>120</v>
      </c>
      <c r="J96" s="160"/>
      <c r="K96" s="160"/>
      <c r="L96" s="160"/>
      <c r="M96" s="188">
        <v>0</v>
      </c>
      <c r="N96" s="160">
        <v>0</v>
      </c>
      <c r="O96" s="160">
        <f t="shared" si="22"/>
        <v>-120</v>
      </c>
      <c r="Q96" s="161">
        <v>250</v>
      </c>
      <c r="R96" s="161">
        <v>250</v>
      </c>
      <c r="S96" s="161"/>
      <c r="T96" s="161"/>
      <c r="U96" s="161"/>
      <c r="V96" s="161">
        <v>304.08</v>
      </c>
      <c r="W96" s="161">
        <v>304.08</v>
      </c>
      <c r="X96" s="161">
        <f t="shared" si="21"/>
        <v>54.079999999999984</v>
      </c>
      <c r="Z96" s="162">
        <v>250</v>
      </c>
      <c r="AA96" s="162">
        <v>250</v>
      </c>
      <c r="AB96" s="162"/>
      <c r="AC96" s="162"/>
      <c r="AD96" s="162"/>
      <c r="AE96" s="162">
        <v>393.81</v>
      </c>
      <c r="AF96" s="162">
        <v>393.81</v>
      </c>
      <c r="AG96" s="162">
        <f t="shared" si="24"/>
        <v>143.81</v>
      </c>
      <c r="AI96" s="163">
        <v>250</v>
      </c>
      <c r="AJ96" s="163">
        <v>250</v>
      </c>
      <c r="AK96" s="164">
        <v>250</v>
      </c>
      <c r="AL96" s="164">
        <f>IFERROR(VLOOKUP(B96,[2]rptBudgetaryBudgetCrossOrganiza!$A$4737:$N$5235,13,FALSE),"0")</f>
        <v>76.02</v>
      </c>
      <c r="AM96" s="164"/>
      <c r="AN96" s="164"/>
      <c r="AO96" s="164"/>
      <c r="AP96" s="164"/>
      <c r="AQ96" s="164">
        <f t="shared" si="23"/>
        <v>-250</v>
      </c>
      <c r="AS96" s="161"/>
      <c r="AT96" s="161"/>
      <c r="AU96" s="161"/>
      <c r="AV96" s="161"/>
      <c r="AW96" s="161"/>
      <c r="AX96" s="161"/>
      <c r="AY96" s="161"/>
      <c r="AZ96" s="161">
        <f t="shared" si="25"/>
        <v>0</v>
      </c>
      <c r="BB96" s="164"/>
      <c r="BC96" s="164"/>
    </row>
    <row r="97" spans="1:55" x14ac:dyDescent="0.25">
      <c r="A97" s="158">
        <v>6</v>
      </c>
      <c r="B97" s="146" t="s">
        <v>346</v>
      </c>
      <c r="C97" s="159" t="str">
        <f t="shared" si="18"/>
        <v>30</v>
      </c>
      <c r="D97" s="159" t="str">
        <f t="shared" si="19"/>
        <v>40</v>
      </c>
      <c r="E97" s="147" t="str">
        <f t="shared" si="20"/>
        <v>400</v>
      </c>
      <c r="F97" s="147" t="str">
        <f t="shared" si="17"/>
        <v>6200.01</v>
      </c>
      <c r="G97" s="146" t="s">
        <v>152</v>
      </c>
      <c r="H97" s="188">
        <v>4000</v>
      </c>
      <c r="I97" s="188">
        <v>4000</v>
      </c>
      <c r="J97" s="160"/>
      <c r="K97" s="160"/>
      <c r="L97" s="160"/>
      <c r="M97" s="188">
        <v>1742.39</v>
      </c>
      <c r="N97" s="160">
        <v>1742.39</v>
      </c>
      <c r="O97" s="160">
        <f t="shared" si="22"/>
        <v>-2257.6099999999997</v>
      </c>
      <c r="Q97" s="161">
        <v>4000</v>
      </c>
      <c r="R97" s="161">
        <v>4000</v>
      </c>
      <c r="S97" s="161"/>
      <c r="T97" s="161"/>
      <c r="U97" s="161"/>
      <c r="V97" s="161">
        <v>2407.7399999999998</v>
      </c>
      <c r="W97" s="161">
        <v>2407.7399999999998</v>
      </c>
      <c r="X97" s="161">
        <f t="shared" si="21"/>
        <v>-1592.2600000000002</v>
      </c>
      <c r="Z97" s="162">
        <v>4000</v>
      </c>
      <c r="AA97" s="162">
        <v>4000</v>
      </c>
      <c r="AB97" s="162"/>
      <c r="AC97" s="162"/>
      <c r="AD97" s="162"/>
      <c r="AE97" s="162">
        <v>3679.35</v>
      </c>
      <c r="AF97" s="162">
        <v>3679.35</v>
      </c>
      <c r="AG97" s="162">
        <f t="shared" si="24"/>
        <v>-320.65000000000009</v>
      </c>
      <c r="AI97" s="163">
        <v>4000</v>
      </c>
      <c r="AJ97" s="163">
        <v>4000</v>
      </c>
      <c r="AK97" s="164">
        <v>4000</v>
      </c>
      <c r="AL97" s="164">
        <f>IFERROR(VLOOKUP(B97,[2]rptBudgetaryBudgetCrossOrganiza!$A$4737:$N$5235,13,FALSE),"0")</f>
        <v>448.21</v>
      </c>
      <c r="AM97" s="164"/>
      <c r="AN97" s="164"/>
      <c r="AO97" s="164"/>
      <c r="AP97" s="164"/>
      <c r="AQ97" s="164">
        <f t="shared" si="23"/>
        <v>-4000</v>
      </c>
      <c r="AS97" s="161"/>
      <c r="AT97" s="161"/>
      <c r="AU97" s="161"/>
      <c r="AV97" s="161"/>
      <c r="AW97" s="161"/>
      <c r="AX97" s="161"/>
      <c r="AY97" s="161"/>
      <c r="AZ97" s="161">
        <f t="shared" si="25"/>
        <v>0</v>
      </c>
      <c r="BB97" s="164"/>
      <c r="BC97" s="164"/>
    </row>
    <row r="98" spans="1:55" ht="45" x14ac:dyDescent="0.25">
      <c r="A98" s="158">
        <v>6</v>
      </c>
      <c r="B98" s="146" t="s">
        <v>349</v>
      </c>
      <c r="C98" s="159" t="str">
        <f t="shared" si="18"/>
        <v>30</v>
      </c>
      <c r="D98" s="159" t="str">
        <f t="shared" si="19"/>
        <v>40</v>
      </c>
      <c r="E98" s="147" t="str">
        <f t="shared" si="20"/>
        <v>400</v>
      </c>
      <c r="F98" s="147" t="str">
        <f t="shared" si="17"/>
        <v>6200.02</v>
      </c>
      <c r="G98" s="146" t="s">
        <v>114</v>
      </c>
      <c r="H98" s="188">
        <v>2500</v>
      </c>
      <c r="I98" s="188">
        <v>2500</v>
      </c>
      <c r="J98" s="160"/>
      <c r="K98" s="160"/>
      <c r="L98" s="160"/>
      <c r="M98" s="188">
        <v>4979.8100000000004</v>
      </c>
      <c r="N98" s="160">
        <v>4979.8100000000004</v>
      </c>
      <c r="O98" s="160">
        <f t="shared" si="22"/>
        <v>2479.8100000000004</v>
      </c>
      <c r="Q98" s="161">
        <v>3000</v>
      </c>
      <c r="R98" s="161">
        <v>9000</v>
      </c>
      <c r="S98" s="161"/>
      <c r="T98" s="161"/>
      <c r="U98" s="161"/>
      <c r="V98" s="161">
        <v>4007.59</v>
      </c>
      <c r="W98" s="161">
        <v>4007.59</v>
      </c>
      <c r="X98" s="161">
        <f t="shared" si="21"/>
        <v>-4992.41</v>
      </c>
      <c r="Z98" s="162">
        <v>3000</v>
      </c>
      <c r="AA98" s="162">
        <v>3000</v>
      </c>
      <c r="AB98" s="162"/>
      <c r="AC98" s="162"/>
      <c r="AD98" s="162"/>
      <c r="AE98" s="162">
        <v>3339.38</v>
      </c>
      <c r="AF98" s="162">
        <v>3339.38</v>
      </c>
      <c r="AG98" s="162">
        <f t="shared" si="24"/>
        <v>339.38000000000011</v>
      </c>
      <c r="AI98" s="163">
        <v>3000</v>
      </c>
      <c r="AJ98" s="163">
        <v>3000</v>
      </c>
      <c r="AK98" s="199">
        <v>13000</v>
      </c>
      <c r="AL98" s="164">
        <f>IFERROR(VLOOKUP(B98,[2]rptBudgetaryBudgetCrossOrganiza!$A$4737:$N$5235,13,FALSE),"0")</f>
        <v>1567.74</v>
      </c>
      <c r="AM98" s="164"/>
      <c r="AN98" s="164"/>
      <c r="AO98" s="164"/>
      <c r="AP98" s="164"/>
      <c r="AQ98" s="164">
        <f t="shared" si="23"/>
        <v>-3000</v>
      </c>
      <c r="AS98" s="161"/>
      <c r="AT98" s="161"/>
      <c r="AU98" s="161"/>
      <c r="AV98" s="161"/>
      <c r="AW98" s="161"/>
      <c r="AX98" s="161"/>
      <c r="AY98" s="161"/>
      <c r="AZ98" s="161">
        <f t="shared" si="25"/>
        <v>0</v>
      </c>
      <c r="BB98" s="164"/>
      <c r="BC98" s="198" t="s">
        <v>453</v>
      </c>
    </row>
    <row r="99" spans="1:55" x14ac:dyDescent="0.25">
      <c r="A99" s="158">
        <v>6</v>
      </c>
      <c r="B99" s="146" t="s">
        <v>352</v>
      </c>
      <c r="C99" s="159" t="str">
        <f t="shared" si="18"/>
        <v>30</v>
      </c>
      <c r="D99" s="159" t="str">
        <f t="shared" si="19"/>
        <v>40</v>
      </c>
      <c r="E99" s="147" t="str">
        <f t="shared" si="20"/>
        <v>400</v>
      </c>
      <c r="F99" s="147" t="str">
        <f t="shared" ref="F99:F130" si="26">RIGHT(B99,7)</f>
        <v>6200.03</v>
      </c>
      <c r="G99" s="146" t="s">
        <v>115</v>
      </c>
      <c r="H99" s="188">
        <v>5500</v>
      </c>
      <c r="I99" s="188">
        <v>5500</v>
      </c>
      <c r="J99" s="160"/>
      <c r="K99" s="160"/>
      <c r="L99" s="160"/>
      <c r="M99" s="188">
        <v>5930.32</v>
      </c>
      <c r="N99" s="160">
        <v>5930.32</v>
      </c>
      <c r="O99" s="160">
        <f t="shared" si="22"/>
        <v>430.31999999999971</v>
      </c>
      <c r="Q99" s="161">
        <v>5000</v>
      </c>
      <c r="R99" s="161">
        <v>5000</v>
      </c>
      <c r="S99" s="161"/>
      <c r="T99" s="161"/>
      <c r="U99" s="161"/>
      <c r="V99" s="161">
        <v>4332.24</v>
      </c>
      <c r="W99" s="161">
        <v>4332.24</v>
      </c>
      <c r="X99" s="161">
        <f t="shared" si="21"/>
        <v>-667.76000000000022</v>
      </c>
      <c r="Z99" s="162">
        <v>5000</v>
      </c>
      <c r="AA99" s="162">
        <v>5000</v>
      </c>
      <c r="AB99" s="162"/>
      <c r="AC99" s="162"/>
      <c r="AD99" s="162"/>
      <c r="AE99" s="162">
        <v>3926.47</v>
      </c>
      <c r="AF99" s="162">
        <v>3926.47</v>
      </c>
      <c r="AG99" s="162">
        <f t="shared" si="24"/>
        <v>-1073.5300000000002</v>
      </c>
      <c r="AI99" s="163">
        <v>5000</v>
      </c>
      <c r="AJ99" s="163">
        <v>5000</v>
      </c>
      <c r="AK99" s="164">
        <v>5000</v>
      </c>
      <c r="AL99" s="164">
        <f>IFERROR(VLOOKUP(B99,[2]rptBudgetaryBudgetCrossOrganiza!$A$4737:$N$5235,13,FALSE),"0")</f>
        <v>528.29999999999995</v>
      </c>
      <c r="AM99" s="164"/>
      <c r="AN99" s="164"/>
      <c r="AO99" s="164"/>
      <c r="AP99" s="164"/>
      <c r="AQ99" s="164">
        <f t="shared" si="23"/>
        <v>-5000</v>
      </c>
      <c r="AS99" s="161"/>
      <c r="AT99" s="161"/>
      <c r="AU99" s="161"/>
      <c r="AV99" s="161"/>
      <c r="AW99" s="161"/>
      <c r="AX99" s="161"/>
      <c r="AY99" s="161"/>
      <c r="AZ99" s="161">
        <f t="shared" si="25"/>
        <v>0</v>
      </c>
      <c r="BB99" s="164"/>
      <c r="BC99" s="164"/>
    </row>
    <row r="100" spans="1:55" x14ac:dyDescent="0.25">
      <c r="A100" s="158">
        <v>6</v>
      </c>
      <c r="B100" s="146" t="s">
        <v>355</v>
      </c>
      <c r="C100" s="159" t="str">
        <f t="shared" si="18"/>
        <v>30</v>
      </c>
      <c r="D100" s="159" t="str">
        <f t="shared" si="19"/>
        <v>40</v>
      </c>
      <c r="E100" s="147" t="str">
        <f t="shared" si="20"/>
        <v>400</v>
      </c>
      <c r="F100" s="147" t="str">
        <f t="shared" si="26"/>
        <v>6200.04</v>
      </c>
      <c r="G100" s="146" t="s">
        <v>153</v>
      </c>
      <c r="H100" s="188">
        <v>0</v>
      </c>
      <c r="I100" s="188">
        <v>0</v>
      </c>
      <c r="J100" s="160"/>
      <c r="K100" s="160"/>
      <c r="L100" s="160"/>
      <c r="M100" s="188">
        <v>0</v>
      </c>
      <c r="N100" s="160">
        <v>0</v>
      </c>
      <c r="O100" s="160">
        <f t="shared" si="22"/>
        <v>0</v>
      </c>
      <c r="Q100" s="161">
        <v>0</v>
      </c>
      <c r="R100" s="161">
        <v>0</v>
      </c>
      <c r="S100" s="161"/>
      <c r="T100" s="161"/>
      <c r="U100" s="161"/>
      <c r="V100" s="161">
        <v>0</v>
      </c>
      <c r="W100" s="161">
        <v>0</v>
      </c>
      <c r="X100" s="161">
        <f t="shared" si="21"/>
        <v>0</v>
      </c>
      <c r="Z100" s="162">
        <v>0</v>
      </c>
      <c r="AA100" s="162">
        <v>0</v>
      </c>
      <c r="AB100" s="162"/>
      <c r="AC100" s="162"/>
      <c r="AD100" s="162"/>
      <c r="AE100" s="162">
        <v>0</v>
      </c>
      <c r="AF100" s="162">
        <v>0</v>
      </c>
      <c r="AG100" s="162">
        <f t="shared" si="24"/>
        <v>0</v>
      </c>
      <c r="AI100" s="163">
        <v>0</v>
      </c>
      <c r="AJ100" s="163">
        <v>0</v>
      </c>
      <c r="AK100" s="164">
        <v>0</v>
      </c>
      <c r="AL100" s="164">
        <f>IFERROR(VLOOKUP(B100,[2]rptBudgetaryBudgetCrossOrganiza!$A$4737:$N$5235,13,FALSE),"0")</f>
        <v>0</v>
      </c>
      <c r="AM100" s="164"/>
      <c r="AN100" s="164"/>
      <c r="AO100" s="164"/>
      <c r="AP100" s="164"/>
      <c r="AQ100" s="164">
        <f t="shared" si="23"/>
        <v>0</v>
      </c>
      <c r="AS100" s="161"/>
      <c r="AT100" s="161"/>
      <c r="AU100" s="161"/>
      <c r="AV100" s="161"/>
      <c r="AW100" s="161"/>
      <c r="AX100" s="161"/>
      <c r="AY100" s="161"/>
      <c r="AZ100" s="161">
        <f t="shared" si="25"/>
        <v>0</v>
      </c>
      <c r="BB100" s="164"/>
      <c r="BC100" s="164"/>
    </row>
    <row r="101" spans="1:55" x14ac:dyDescent="0.25">
      <c r="A101" s="158">
        <v>6</v>
      </c>
      <c r="B101" s="146" t="s">
        <v>358</v>
      </c>
      <c r="C101" s="159" t="str">
        <f t="shared" si="18"/>
        <v>30</v>
      </c>
      <c r="D101" s="159" t="str">
        <f t="shared" si="19"/>
        <v>40</v>
      </c>
      <c r="E101" s="147" t="str">
        <f t="shared" si="20"/>
        <v>400</v>
      </c>
      <c r="F101" s="147" t="str">
        <f t="shared" si="26"/>
        <v>6200.05</v>
      </c>
      <c r="G101" s="146" t="s">
        <v>116</v>
      </c>
      <c r="H101" s="188">
        <v>300</v>
      </c>
      <c r="I101" s="188">
        <v>300</v>
      </c>
      <c r="J101" s="160"/>
      <c r="K101" s="160"/>
      <c r="L101" s="160"/>
      <c r="M101" s="188">
        <v>630.12</v>
      </c>
      <c r="N101" s="160">
        <v>630.12</v>
      </c>
      <c r="O101" s="160">
        <f t="shared" si="22"/>
        <v>330.12</v>
      </c>
      <c r="Q101" s="161">
        <v>800</v>
      </c>
      <c r="R101" s="161">
        <v>800</v>
      </c>
      <c r="S101" s="161"/>
      <c r="T101" s="161"/>
      <c r="U101" s="161"/>
      <c r="V101" s="161">
        <v>119.34</v>
      </c>
      <c r="W101" s="161">
        <v>119.34</v>
      </c>
      <c r="X101" s="161">
        <f t="shared" si="21"/>
        <v>-680.66</v>
      </c>
      <c r="Z101" s="162">
        <v>300</v>
      </c>
      <c r="AA101" s="162">
        <v>300</v>
      </c>
      <c r="AB101" s="162"/>
      <c r="AC101" s="162"/>
      <c r="AD101" s="162"/>
      <c r="AE101" s="162">
        <v>0</v>
      </c>
      <c r="AF101" s="162">
        <v>0</v>
      </c>
      <c r="AG101" s="162">
        <f t="shared" si="24"/>
        <v>-300</v>
      </c>
      <c r="AI101" s="163">
        <v>300</v>
      </c>
      <c r="AJ101" s="163">
        <v>300</v>
      </c>
      <c r="AK101" s="164">
        <v>300</v>
      </c>
      <c r="AL101" s="164">
        <f>IFERROR(VLOOKUP(B101,[2]rptBudgetaryBudgetCrossOrganiza!$A$4737:$N$5235,13,FALSE),"0")</f>
        <v>0</v>
      </c>
      <c r="AM101" s="164"/>
      <c r="AN101" s="164"/>
      <c r="AO101" s="164"/>
      <c r="AP101" s="164"/>
      <c r="AQ101" s="164">
        <f t="shared" si="23"/>
        <v>-300</v>
      </c>
      <c r="AS101" s="161"/>
      <c r="AT101" s="161"/>
      <c r="AU101" s="161"/>
      <c r="AV101" s="161"/>
      <c r="AW101" s="161"/>
      <c r="AX101" s="161"/>
      <c r="AY101" s="161"/>
      <c r="AZ101" s="161">
        <f t="shared" si="25"/>
        <v>0</v>
      </c>
      <c r="BB101" s="164"/>
      <c r="BC101" s="164"/>
    </row>
    <row r="102" spans="1:55" x14ac:dyDescent="0.25">
      <c r="A102" s="158">
        <v>6</v>
      </c>
      <c r="B102" s="146" t="s">
        <v>363</v>
      </c>
      <c r="C102" s="159" t="str">
        <f t="shared" si="18"/>
        <v>30</v>
      </c>
      <c r="D102" s="159" t="str">
        <f t="shared" si="19"/>
        <v>40</v>
      </c>
      <c r="E102" s="147" t="str">
        <f t="shared" si="20"/>
        <v>400</v>
      </c>
      <c r="F102" s="147" t="str">
        <f t="shared" si="26"/>
        <v>6200.09</v>
      </c>
      <c r="G102" s="146" t="s">
        <v>149</v>
      </c>
      <c r="H102" s="188">
        <v>0</v>
      </c>
      <c r="I102" s="188">
        <v>0</v>
      </c>
      <c r="J102" s="160"/>
      <c r="K102" s="160"/>
      <c r="L102" s="160"/>
      <c r="M102" s="188">
        <v>0</v>
      </c>
      <c r="N102" s="160">
        <v>0</v>
      </c>
      <c r="O102" s="160">
        <f t="shared" si="22"/>
        <v>0</v>
      </c>
      <c r="Q102" s="161">
        <v>0</v>
      </c>
      <c r="R102" s="161">
        <v>0</v>
      </c>
      <c r="S102" s="161"/>
      <c r="T102" s="161"/>
      <c r="U102" s="161"/>
      <c r="V102" s="161">
        <v>0</v>
      </c>
      <c r="W102" s="161">
        <v>0</v>
      </c>
      <c r="X102" s="161">
        <f t="shared" si="21"/>
        <v>0</v>
      </c>
      <c r="Z102" s="162">
        <v>0</v>
      </c>
      <c r="AA102" s="162">
        <v>0</v>
      </c>
      <c r="AB102" s="162"/>
      <c r="AC102" s="162"/>
      <c r="AD102" s="162"/>
      <c r="AE102" s="162">
        <v>0</v>
      </c>
      <c r="AF102" s="162">
        <v>0</v>
      </c>
      <c r="AG102" s="162">
        <f t="shared" si="24"/>
        <v>0</v>
      </c>
      <c r="AI102" s="163">
        <v>0</v>
      </c>
      <c r="AJ102" s="163">
        <v>0</v>
      </c>
      <c r="AK102" s="164">
        <v>0</v>
      </c>
      <c r="AL102" s="164">
        <f>IFERROR(VLOOKUP(B102,[2]rptBudgetaryBudgetCrossOrganiza!$A$4737:$N$5235,13,FALSE),"0")</f>
        <v>0</v>
      </c>
      <c r="AM102" s="164"/>
      <c r="AN102" s="164"/>
      <c r="AO102" s="164"/>
      <c r="AP102" s="164"/>
      <c r="AQ102" s="164">
        <f t="shared" si="23"/>
        <v>0</v>
      </c>
      <c r="AS102" s="161"/>
      <c r="AT102" s="161"/>
      <c r="AU102" s="161"/>
      <c r="AV102" s="161"/>
      <c r="AW102" s="161"/>
      <c r="AX102" s="161"/>
      <c r="AY102" s="161"/>
      <c r="AZ102" s="161">
        <f t="shared" si="25"/>
        <v>0</v>
      </c>
      <c r="BB102" s="164"/>
      <c r="BC102" s="164"/>
    </row>
    <row r="103" spans="1:55" x14ac:dyDescent="0.25">
      <c r="A103" s="158">
        <v>6</v>
      </c>
      <c r="B103" s="146" t="s">
        <v>365</v>
      </c>
      <c r="C103" s="159" t="str">
        <f t="shared" si="18"/>
        <v>30</v>
      </c>
      <c r="D103" s="159" t="str">
        <f t="shared" si="19"/>
        <v>40</v>
      </c>
      <c r="E103" s="147" t="str">
        <f t="shared" si="20"/>
        <v>400</v>
      </c>
      <c r="F103" s="147" t="str">
        <f t="shared" si="26"/>
        <v>6260.01</v>
      </c>
      <c r="G103" s="146" t="s">
        <v>366</v>
      </c>
      <c r="H103" s="188">
        <v>2000</v>
      </c>
      <c r="I103" s="188">
        <v>2000</v>
      </c>
      <c r="J103" s="160"/>
      <c r="K103" s="160"/>
      <c r="L103" s="160"/>
      <c r="M103" s="188">
        <v>0</v>
      </c>
      <c r="N103" s="160">
        <v>0</v>
      </c>
      <c r="O103" s="160">
        <f t="shared" si="22"/>
        <v>-2000</v>
      </c>
      <c r="Q103" s="161">
        <v>2000</v>
      </c>
      <c r="R103" s="161">
        <v>2000</v>
      </c>
      <c r="S103" s="161"/>
      <c r="T103" s="161"/>
      <c r="U103" s="161"/>
      <c r="V103" s="161">
        <v>0</v>
      </c>
      <c r="W103" s="161">
        <v>0</v>
      </c>
      <c r="X103" s="161">
        <f t="shared" si="21"/>
        <v>-2000</v>
      </c>
      <c r="Z103" s="162">
        <v>2000</v>
      </c>
      <c r="AA103" s="162">
        <v>2000</v>
      </c>
      <c r="AB103" s="162"/>
      <c r="AC103" s="162"/>
      <c r="AD103" s="162"/>
      <c r="AE103" s="162">
        <v>0</v>
      </c>
      <c r="AF103" s="162">
        <v>0</v>
      </c>
      <c r="AG103" s="162">
        <f t="shared" si="24"/>
        <v>-2000</v>
      </c>
      <c r="AI103" s="163">
        <v>2000</v>
      </c>
      <c r="AJ103" s="163">
        <v>2000</v>
      </c>
      <c r="AK103" s="164">
        <v>2000</v>
      </c>
      <c r="AL103" s="164">
        <f>IFERROR(VLOOKUP(B103,[2]rptBudgetaryBudgetCrossOrganiza!$A$4737:$N$5235,13,FALSE),"0")</f>
        <v>0</v>
      </c>
      <c r="AM103" s="164"/>
      <c r="AN103" s="164"/>
      <c r="AO103" s="164"/>
      <c r="AP103" s="164"/>
      <c r="AQ103" s="164">
        <f t="shared" si="23"/>
        <v>-2000</v>
      </c>
      <c r="AS103" s="161"/>
      <c r="AT103" s="161"/>
      <c r="AU103" s="161"/>
      <c r="AV103" s="161"/>
      <c r="AW103" s="161"/>
      <c r="AX103" s="161"/>
      <c r="AY103" s="161"/>
      <c r="AZ103" s="161">
        <f t="shared" si="25"/>
        <v>0</v>
      </c>
      <c r="BB103" s="164"/>
      <c r="BC103" s="164"/>
    </row>
    <row r="104" spans="1:55" x14ac:dyDescent="0.25">
      <c r="A104" s="158">
        <v>6</v>
      </c>
      <c r="B104" s="146" t="s">
        <v>368</v>
      </c>
      <c r="C104" s="159" t="str">
        <f t="shared" si="18"/>
        <v>30</v>
      </c>
      <c r="D104" s="159" t="str">
        <f t="shared" si="19"/>
        <v>40</v>
      </c>
      <c r="E104" s="147" t="str">
        <f t="shared" si="20"/>
        <v>400</v>
      </c>
      <c r="F104" s="147" t="str">
        <f t="shared" si="26"/>
        <v>6300.01</v>
      </c>
      <c r="G104" s="146" t="s">
        <v>154</v>
      </c>
      <c r="H104" s="188">
        <v>3250</v>
      </c>
      <c r="I104" s="188">
        <v>3250</v>
      </c>
      <c r="J104" s="160"/>
      <c r="K104" s="160"/>
      <c r="L104" s="160"/>
      <c r="M104" s="188">
        <v>7105</v>
      </c>
      <c r="N104" s="160">
        <v>7105</v>
      </c>
      <c r="O104" s="160">
        <f t="shared" si="22"/>
        <v>3855</v>
      </c>
      <c r="Q104" s="161">
        <v>3000</v>
      </c>
      <c r="R104" s="161">
        <v>3000</v>
      </c>
      <c r="S104" s="161"/>
      <c r="T104" s="161"/>
      <c r="U104" s="161"/>
      <c r="V104" s="161">
        <v>3969.34</v>
      </c>
      <c r="W104" s="161">
        <v>3969.34</v>
      </c>
      <c r="X104" s="161">
        <f t="shared" si="21"/>
        <v>969.34000000000015</v>
      </c>
      <c r="Z104" s="162">
        <v>3000</v>
      </c>
      <c r="AA104" s="162">
        <v>3000</v>
      </c>
      <c r="AB104" s="162"/>
      <c r="AC104" s="162"/>
      <c r="AD104" s="162"/>
      <c r="AE104" s="162">
        <v>2810.02</v>
      </c>
      <c r="AF104" s="162">
        <v>2810.02</v>
      </c>
      <c r="AG104" s="162">
        <f t="shared" si="24"/>
        <v>-189.98000000000002</v>
      </c>
      <c r="AI104" s="163">
        <v>3000</v>
      </c>
      <c r="AJ104" s="163">
        <v>3000</v>
      </c>
      <c r="AK104" s="164">
        <v>3000</v>
      </c>
      <c r="AL104" s="164">
        <f>IFERROR(VLOOKUP(B104,[2]rptBudgetaryBudgetCrossOrganiza!$A$4737:$N$5235,13,FALSE),"0")</f>
        <v>1306.08</v>
      </c>
      <c r="AM104" s="164"/>
      <c r="AN104" s="164"/>
      <c r="AO104" s="164"/>
      <c r="AP104" s="164"/>
      <c r="AQ104" s="164">
        <f t="shared" si="23"/>
        <v>-3000</v>
      </c>
      <c r="AS104" s="161"/>
      <c r="AT104" s="161"/>
      <c r="AU104" s="161"/>
      <c r="AV104" s="161"/>
      <c r="AW104" s="161"/>
      <c r="AX104" s="161"/>
      <c r="AY104" s="161"/>
      <c r="AZ104" s="161">
        <f t="shared" si="25"/>
        <v>0</v>
      </c>
      <c r="BB104" s="164"/>
      <c r="BC104" s="164"/>
    </row>
    <row r="105" spans="1:55" x14ac:dyDescent="0.25">
      <c r="A105" s="158">
        <v>6</v>
      </c>
      <c r="B105" s="146" t="s">
        <v>372</v>
      </c>
      <c r="C105" s="159" t="str">
        <f t="shared" si="18"/>
        <v>30</v>
      </c>
      <c r="D105" s="159" t="str">
        <f t="shared" si="19"/>
        <v>40</v>
      </c>
      <c r="E105" s="147" t="str">
        <f t="shared" si="20"/>
        <v>400</v>
      </c>
      <c r="F105" s="147" t="str">
        <f t="shared" si="26"/>
        <v>6300.02</v>
      </c>
      <c r="G105" s="146" t="s">
        <v>371</v>
      </c>
      <c r="H105" s="188">
        <v>1000</v>
      </c>
      <c r="I105" s="188">
        <v>1000</v>
      </c>
      <c r="J105" s="160"/>
      <c r="K105" s="160"/>
      <c r="L105" s="160"/>
      <c r="M105" s="188">
        <v>695</v>
      </c>
      <c r="N105" s="160">
        <v>695</v>
      </c>
      <c r="O105" s="160">
        <f t="shared" si="22"/>
        <v>-305</v>
      </c>
      <c r="Q105" s="161">
        <v>1000</v>
      </c>
      <c r="R105" s="161">
        <v>1000</v>
      </c>
      <c r="S105" s="161"/>
      <c r="T105" s="161"/>
      <c r="U105" s="161"/>
      <c r="V105" s="161">
        <v>60</v>
      </c>
      <c r="W105" s="161">
        <v>60</v>
      </c>
      <c r="X105" s="161">
        <f t="shared" si="21"/>
        <v>-940</v>
      </c>
      <c r="Z105" s="162">
        <v>1000</v>
      </c>
      <c r="AA105" s="162">
        <v>1000</v>
      </c>
      <c r="AB105" s="162"/>
      <c r="AC105" s="162"/>
      <c r="AD105" s="162"/>
      <c r="AE105" s="162">
        <v>0</v>
      </c>
      <c r="AF105" s="162">
        <v>0</v>
      </c>
      <c r="AG105" s="162">
        <f t="shared" si="24"/>
        <v>-1000</v>
      </c>
      <c r="AI105" s="163">
        <v>1000</v>
      </c>
      <c r="AJ105" s="163">
        <v>1000</v>
      </c>
      <c r="AK105" s="164">
        <v>1000</v>
      </c>
      <c r="AL105" s="164">
        <f>IFERROR(VLOOKUP(B105,[2]rptBudgetaryBudgetCrossOrganiza!$A$4737:$N$5235,13,FALSE),"0")</f>
        <v>0</v>
      </c>
      <c r="AM105" s="164"/>
      <c r="AN105" s="164"/>
      <c r="AO105" s="164"/>
      <c r="AP105" s="164"/>
      <c r="AQ105" s="164">
        <f t="shared" si="23"/>
        <v>-1000</v>
      </c>
      <c r="AS105" s="161"/>
      <c r="AT105" s="161"/>
      <c r="AU105" s="161"/>
      <c r="AV105" s="161"/>
      <c r="AW105" s="161"/>
      <c r="AX105" s="161"/>
      <c r="AY105" s="161"/>
      <c r="AZ105" s="161">
        <f t="shared" si="25"/>
        <v>0</v>
      </c>
      <c r="BB105" s="164"/>
      <c r="BC105" s="164"/>
    </row>
    <row r="106" spans="1:55" x14ac:dyDescent="0.25">
      <c r="A106" s="158">
        <v>6</v>
      </c>
      <c r="B106" s="146" t="s">
        <v>374</v>
      </c>
      <c r="C106" s="159" t="str">
        <f t="shared" si="18"/>
        <v>30</v>
      </c>
      <c r="D106" s="159" t="str">
        <f t="shared" si="19"/>
        <v>40</v>
      </c>
      <c r="E106" s="147" t="str">
        <f t="shared" si="20"/>
        <v>400</v>
      </c>
      <c r="F106" s="147" t="str">
        <f t="shared" si="26"/>
        <v>6350.01</v>
      </c>
      <c r="G106" s="146" t="s">
        <v>155</v>
      </c>
      <c r="H106" s="188">
        <v>0</v>
      </c>
      <c r="I106" s="188">
        <v>34000</v>
      </c>
      <c r="J106" s="160"/>
      <c r="K106" s="160"/>
      <c r="L106" s="160"/>
      <c r="M106" s="188">
        <v>34359.94</v>
      </c>
      <c r="N106" s="160">
        <v>34359.94</v>
      </c>
      <c r="O106" s="160">
        <f t="shared" si="22"/>
        <v>359.94000000000233</v>
      </c>
      <c r="Q106" s="161">
        <v>25000</v>
      </c>
      <c r="R106" s="161">
        <v>25000</v>
      </c>
      <c r="S106" s="161"/>
      <c r="T106" s="161"/>
      <c r="U106" s="161"/>
      <c r="V106" s="161">
        <v>22500</v>
      </c>
      <c r="W106" s="161">
        <v>22500</v>
      </c>
      <c r="X106" s="161">
        <f t="shared" si="21"/>
        <v>-2500</v>
      </c>
      <c r="Z106" s="162">
        <v>25000</v>
      </c>
      <c r="AA106" s="162">
        <v>25000</v>
      </c>
      <c r="AB106" s="162"/>
      <c r="AC106" s="162"/>
      <c r="AD106" s="162"/>
      <c r="AE106" s="162">
        <v>22500</v>
      </c>
      <c r="AF106" s="162">
        <v>22500</v>
      </c>
      <c r="AG106" s="162">
        <f t="shared" si="24"/>
        <v>-2500</v>
      </c>
      <c r="AI106" s="163">
        <v>25000</v>
      </c>
      <c r="AJ106" s="163">
        <v>25000</v>
      </c>
      <c r="AK106" s="164">
        <v>25000</v>
      </c>
      <c r="AL106" s="164">
        <f>IFERROR(VLOOKUP(B106,[2]rptBudgetaryBudgetCrossOrganiza!$A$4737:$N$5235,13,FALSE),"0")</f>
        <v>42.8</v>
      </c>
      <c r="AM106" s="164"/>
      <c r="AN106" s="164"/>
      <c r="AO106" s="164"/>
      <c r="AP106" s="164"/>
      <c r="AQ106" s="164">
        <f t="shared" si="23"/>
        <v>-25000</v>
      </c>
      <c r="AS106" s="161"/>
      <c r="AT106" s="161"/>
      <c r="AU106" s="161"/>
      <c r="AV106" s="161"/>
      <c r="AW106" s="161"/>
      <c r="AX106" s="161"/>
      <c r="AY106" s="161"/>
      <c r="AZ106" s="161">
        <f t="shared" si="25"/>
        <v>0</v>
      </c>
      <c r="BB106" s="164"/>
      <c r="BC106" s="197"/>
    </row>
    <row r="107" spans="1:55" x14ac:dyDescent="0.25">
      <c r="A107" s="158">
        <v>6</v>
      </c>
      <c r="B107" s="146" t="s">
        <v>376</v>
      </c>
      <c r="C107" s="159" t="str">
        <f t="shared" si="18"/>
        <v>30</v>
      </c>
      <c r="D107" s="159" t="str">
        <f t="shared" si="19"/>
        <v>40</v>
      </c>
      <c r="E107" s="147" t="str">
        <f t="shared" si="20"/>
        <v>400</v>
      </c>
      <c r="F107" s="147" t="str">
        <f t="shared" si="26"/>
        <v>6400.01</v>
      </c>
      <c r="G107" s="146" t="s">
        <v>156</v>
      </c>
      <c r="H107" s="188">
        <v>0</v>
      </c>
      <c r="I107" s="188">
        <v>0</v>
      </c>
      <c r="J107" s="160"/>
      <c r="K107" s="160"/>
      <c r="L107" s="160"/>
      <c r="M107" s="188">
        <v>0</v>
      </c>
      <c r="N107" s="160">
        <v>0</v>
      </c>
      <c r="O107" s="160">
        <f t="shared" si="22"/>
        <v>0</v>
      </c>
      <c r="Q107" s="161">
        <v>0</v>
      </c>
      <c r="R107" s="161">
        <v>0</v>
      </c>
      <c r="S107" s="161"/>
      <c r="T107" s="161"/>
      <c r="U107" s="161"/>
      <c r="V107" s="161">
        <v>0</v>
      </c>
      <c r="W107" s="161">
        <v>0</v>
      </c>
      <c r="X107" s="161">
        <f t="shared" si="21"/>
        <v>0</v>
      </c>
      <c r="Z107" s="162">
        <v>0</v>
      </c>
      <c r="AA107" s="162">
        <v>0</v>
      </c>
      <c r="AB107" s="162"/>
      <c r="AC107" s="162"/>
      <c r="AD107" s="162"/>
      <c r="AE107" s="162">
        <v>0</v>
      </c>
      <c r="AF107" s="162">
        <v>0</v>
      </c>
      <c r="AG107" s="162">
        <f t="shared" si="24"/>
        <v>0</v>
      </c>
      <c r="AI107" s="163">
        <v>0</v>
      </c>
      <c r="AJ107" s="163">
        <v>0</v>
      </c>
      <c r="AK107" s="164">
        <v>0</v>
      </c>
      <c r="AL107" s="164">
        <f>IFERROR(VLOOKUP(B107,[2]rptBudgetaryBudgetCrossOrganiza!$A$4737:$N$5235,13,FALSE),"0")</f>
        <v>0</v>
      </c>
      <c r="AM107" s="164"/>
      <c r="AN107" s="164"/>
      <c r="AO107" s="164"/>
      <c r="AP107" s="164"/>
      <c r="AQ107" s="164">
        <f t="shared" si="23"/>
        <v>0</v>
      </c>
      <c r="AS107" s="161"/>
      <c r="AT107" s="161"/>
      <c r="AU107" s="161"/>
      <c r="AV107" s="161"/>
      <c r="AW107" s="161"/>
      <c r="AX107" s="161"/>
      <c r="AY107" s="161"/>
      <c r="AZ107" s="161">
        <f t="shared" si="25"/>
        <v>0</v>
      </c>
      <c r="BB107" s="164"/>
      <c r="BC107" s="164"/>
    </row>
    <row r="108" spans="1:55" x14ac:dyDescent="0.25">
      <c r="A108" s="158">
        <v>6</v>
      </c>
      <c r="B108" s="146" t="s">
        <v>378</v>
      </c>
      <c r="C108" s="159" t="str">
        <f t="shared" si="18"/>
        <v>30</v>
      </c>
      <c r="D108" s="159" t="str">
        <f t="shared" si="19"/>
        <v>40</v>
      </c>
      <c r="E108" s="147" t="str">
        <f t="shared" si="20"/>
        <v>400</v>
      </c>
      <c r="F108" s="147" t="str">
        <f t="shared" si="26"/>
        <v>6400.05</v>
      </c>
      <c r="G108" s="146" t="s">
        <v>118</v>
      </c>
      <c r="H108" s="188">
        <v>0</v>
      </c>
      <c r="I108" s="188">
        <v>0</v>
      </c>
      <c r="J108" s="160"/>
      <c r="K108" s="160"/>
      <c r="L108" s="160"/>
      <c r="M108" s="188">
        <v>0</v>
      </c>
      <c r="N108" s="160">
        <v>0</v>
      </c>
      <c r="O108" s="160">
        <f t="shared" si="22"/>
        <v>0</v>
      </c>
      <c r="Q108" s="161">
        <v>0</v>
      </c>
      <c r="R108" s="161">
        <v>0</v>
      </c>
      <c r="S108" s="161"/>
      <c r="T108" s="161"/>
      <c r="U108" s="161"/>
      <c r="V108" s="161">
        <v>0</v>
      </c>
      <c r="W108" s="161">
        <v>0</v>
      </c>
      <c r="X108" s="161">
        <f t="shared" si="21"/>
        <v>0</v>
      </c>
      <c r="Z108" s="162">
        <v>0</v>
      </c>
      <c r="AA108" s="162">
        <v>0</v>
      </c>
      <c r="AB108" s="162"/>
      <c r="AC108" s="162"/>
      <c r="AD108" s="162"/>
      <c r="AE108" s="162">
        <v>0</v>
      </c>
      <c r="AF108" s="162">
        <v>0</v>
      </c>
      <c r="AG108" s="162">
        <f t="shared" si="24"/>
        <v>0</v>
      </c>
      <c r="AI108" s="163">
        <v>0</v>
      </c>
      <c r="AJ108" s="163">
        <v>0</v>
      </c>
      <c r="AK108" s="164">
        <v>0</v>
      </c>
      <c r="AL108" s="164">
        <f>IFERROR(VLOOKUP(B108,[2]rptBudgetaryBudgetCrossOrganiza!$A$4737:$N$5235,13,FALSE),"0")</f>
        <v>0</v>
      </c>
      <c r="AM108" s="164"/>
      <c r="AN108" s="164"/>
      <c r="AO108" s="164"/>
      <c r="AP108" s="164"/>
      <c r="AQ108" s="164">
        <f t="shared" si="23"/>
        <v>0</v>
      </c>
      <c r="AS108" s="161"/>
      <c r="AT108" s="161"/>
      <c r="AU108" s="161"/>
      <c r="AV108" s="161"/>
      <c r="AW108" s="161"/>
      <c r="AX108" s="161"/>
      <c r="AY108" s="161"/>
      <c r="AZ108" s="161">
        <f t="shared" si="25"/>
        <v>0</v>
      </c>
      <c r="BB108" s="164"/>
      <c r="BC108" s="164"/>
    </row>
    <row r="109" spans="1:55" x14ac:dyDescent="0.25">
      <c r="A109" s="158">
        <v>6</v>
      </c>
      <c r="B109" s="146" t="s">
        <v>383</v>
      </c>
      <c r="C109" s="159" t="str">
        <f t="shared" si="18"/>
        <v>30</v>
      </c>
      <c r="D109" s="159" t="str">
        <f t="shared" si="19"/>
        <v>40</v>
      </c>
      <c r="E109" s="147" t="str">
        <f t="shared" si="20"/>
        <v>400</v>
      </c>
      <c r="F109" s="147" t="str">
        <f t="shared" si="26"/>
        <v>6500.04</v>
      </c>
      <c r="G109" s="146" t="s">
        <v>119</v>
      </c>
      <c r="H109" s="188">
        <v>17730</v>
      </c>
      <c r="I109" s="188">
        <v>17730</v>
      </c>
      <c r="J109" s="160"/>
      <c r="K109" s="160"/>
      <c r="L109" s="160"/>
      <c r="M109" s="188">
        <v>17730</v>
      </c>
      <c r="N109" s="160">
        <v>17730</v>
      </c>
      <c r="O109" s="160">
        <f t="shared" ref="O109:O120" si="27">N109-I109</f>
        <v>0</v>
      </c>
      <c r="Q109" s="161">
        <v>22700</v>
      </c>
      <c r="R109" s="161">
        <v>22700</v>
      </c>
      <c r="S109" s="161"/>
      <c r="T109" s="161"/>
      <c r="U109" s="161"/>
      <c r="V109" s="161">
        <v>22700</v>
      </c>
      <c r="W109" s="161">
        <v>22700</v>
      </c>
      <c r="X109" s="161">
        <f t="shared" si="21"/>
        <v>0</v>
      </c>
      <c r="Z109" s="162">
        <v>26550</v>
      </c>
      <c r="AA109" s="162">
        <v>26550</v>
      </c>
      <c r="AB109" s="162"/>
      <c r="AC109" s="162"/>
      <c r="AD109" s="162"/>
      <c r="AE109" s="162">
        <v>11062.5</v>
      </c>
      <c r="AF109" s="162">
        <v>11062.5</v>
      </c>
      <c r="AG109" s="162">
        <f t="shared" si="24"/>
        <v>-15487.5</v>
      </c>
      <c r="AI109" s="163">
        <v>26550</v>
      </c>
      <c r="AJ109" s="163">
        <v>26550</v>
      </c>
      <c r="AK109" s="164">
        <v>26550</v>
      </c>
      <c r="AL109" s="164">
        <f>IFERROR(VLOOKUP(B109,[2]rptBudgetaryBudgetCrossOrganiza!$A$4737:$N$5235,13,FALSE),"0")</f>
        <v>0</v>
      </c>
      <c r="AM109" s="164"/>
      <c r="AN109" s="164"/>
      <c r="AO109" s="164"/>
      <c r="AP109" s="164"/>
      <c r="AQ109" s="164">
        <f t="shared" ref="AQ109:AQ120" si="28">AP109-AJ109</f>
        <v>-26550</v>
      </c>
      <c r="AS109" s="161"/>
      <c r="AT109" s="161"/>
      <c r="AU109" s="161"/>
      <c r="AV109" s="161"/>
      <c r="AW109" s="161"/>
      <c r="AX109" s="161"/>
      <c r="AY109" s="161"/>
      <c r="AZ109" s="161">
        <f t="shared" si="25"/>
        <v>0</v>
      </c>
      <c r="BB109" s="164"/>
      <c r="BC109" s="164"/>
    </row>
    <row r="110" spans="1:55" x14ac:dyDescent="0.25">
      <c r="A110" s="158">
        <v>6</v>
      </c>
      <c r="B110" s="146" t="s">
        <v>386</v>
      </c>
      <c r="C110" s="159" t="str">
        <f t="shared" si="18"/>
        <v>30</v>
      </c>
      <c r="D110" s="159" t="str">
        <f t="shared" si="19"/>
        <v>40</v>
      </c>
      <c r="E110" s="147" t="str">
        <f t="shared" si="20"/>
        <v>400</v>
      </c>
      <c r="F110" s="147" t="str">
        <f t="shared" si="26"/>
        <v>6600.01</v>
      </c>
      <c r="G110" s="146" t="s">
        <v>157</v>
      </c>
      <c r="H110" s="188">
        <v>300</v>
      </c>
      <c r="I110" s="188">
        <v>300</v>
      </c>
      <c r="J110" s="160"/>
      <c r="K110" s="160"/>
      <c r="L110" s="160"/>
      <c r="M110" s="188">
        <v>25.14</v>
      </c>
      <c r="N110" s="160">
        <v>25.14</v>
      </c>
      <c r="O110" s="160">
        <f t="shared" si="27"/>
        <v>-274.86</v>
      </c>
      <c r="Q110" s="161">
        <v>500</v>
      </c>
      <c r="R110" s="161">
        <v>500</v>
      </c>
      <c r="S110" s="161"/>
      <c r="T110" s="161"/>
      <c r="U110" s="161"/>
      <c r="V110" s="161">
        <v>122.35</v>
      </c>
      <c r="W110" s="161">
        <v>122.35</v>
      </c>
      <c r="X110" s="161">
        <f t="shared" si="21"/>
        <v>-377.65</v>
      </c>
      <c r="Z110" s="162">
        <v>500</v>
      </c>
      <c r="AA110" s="162">
        <v>500</v>
      </c>
      <c r="AB110" s="162"/>
      <c r="AC110" s="162"/>
      <c r="AD110" s="162"/>
      <c r="AE110" s="162">
        <v>25.36</v>
      </c>
      <c r="AF110" s="162">
        <v>25.36</v>
      </c>
      <c r="AG110" s="162">
        <f t="shared" si="24"/>
        <v>-474.64</v>
      </c>
      <c r="AI110" s="163">
        <v>500</v>
      </c>
      <c r="AJ110" s="163">
        <v>500</v>
      </c>
      <c r="AK110" s="164">
        <v>500</v>
      </c>
      <c r="AL110" s="164">
        <f>IFERROR(VLOOKUP(B110,[2]rptBudgetaryBudgetCrossOrganiza!$A$4737:$N$5235,13,FALSE),"0")</f>
        <v>0</v>
      </c>
      <c r="AM110" s="164"/>
      <c r="AN110" s="164"/>
      <c r="AO110" s="164"/>
      <c r="AP110" s="164"/>
      <c r="AQ110" s="164">
        <f t="shared" si="28"/>
        <v>-500</v>
      </c>
      <c r="AS110" s="161"/>
      <c r="AT110" s="161"/>
      <c r="AU110" s="161"/>
      <c r="AV110" s="161"/>
      <c r="AW110" s="161"/>
      <c r="AX110" s="161"/>
      <c r="AY110" s="161"/>
      <c r="AZ110" s="161">
        <f t="shared" si="25"/>
        <v>0</v>
      </c>
      <c r="BB110" s="164"/>
      <c r="BC110" s="164"/>
    </row>
    <row r="111" spans="1:55" x14ac:dyDescent="0.25">
      <c r="A111" s="158">
        <v>6</v>
      </c>
      <c r="B111" s="146" t="s">
        <v>389</v>
      </c>
      <c r="C111" s="159" t="str">
        <f t="shared" si="18"/>
        <v>30</v>
      </c>
      <c r="D111" s="159" t="str">
        <f t="shared" si="19"/>
        <v>40</v>
      </c>
      <c r="E111" s="147" t="str">
        <f t="shared" si="20"/>
        <v>400</v>
      </c>
      <c r="F111" s="147" t="str">
        <f t="shared" si="26"/>
        <v>6600.03</v>
      </c>
      <c r="G111" s="146" t="s">
        <v>158</v>
      </c>
      <c r="H111" s="188">
        <v>1000</v>
      </c>
      <c r="I111" s="188">
        <v>1000</v>
      </c>
      <c r="J111" s="160"/>
      <c r="K111" s="160"/>
      <c r="L111" s="160"/>
      <c r="M111" s="188">
        <v>0</v>
      </c>
      <c r="N111" s="160">
        <v>0</v>
      </c>
      <c r="O111" s="160">
        <f t="shared" si="27"/>
        <v>-1000</v>
      </c>
      <c r="Q111" s="161">
        <v>1000</v>
      </c>
      <c r="R111" s="161">
        <v>1000</v>
      </c>
      <c r="S111" s="161"/>
      <c r="T111" s="161"/>
      <c r="U111" s="161"/>
      <c r="V111" s="161">
        <v>0</v>
      </c>
      <c r="W111" s="161">
        <v>0</v>
      </c>
      <c r="X111" s="161">
        <f t="shared" si="21"/>
        <v>-1000</v>
      </c>
      <c r="Z111" s="162">
        <v>500</v>
      </c>
      <c r="AA111" s="162">
        <v>500</v>
      </c>
      <c r="AB111" s="162"/>
      <c r="AC111" s="162"/>
      <c r="AD111" s="162"/>
      <c r="AE111" s="162">
        <v>0</v>
      </c>
      <c r="AF111" s="162">
        <v>0</v>
      </c>
      <c r="AG111" s="162">
        <f t="shared" si="24"/>
        <v>-500</v>
      </c>
      <c r="AI111" s="163">
        <v>500</v>
      </c>
      <c r="AJ111" s="163">
        <v>500</v>
      </c>
      <c r="AK111" s="164">
        <v>500</v>
      </c>
      <c r="AL111" s="164">
        <f>IFERROR(VLOOKUP(B111,[2]rptBudgetaryBudgetCrossOrganiza!$A$4737:$N$5235,13,FALSE),"0")</f>
        <v>0</v>
      </c>
      <c r="AM111" s="164"/>
      <c r="AN111" s="164"/>
      <c r="AO111" s="164"/>
      <c r="AP111" s="164"/>
      <c r="AQ111" s="164">
        <f t="shared" si="28"/>
        <v>-500</v>
      </c>
      <c r="AS111" s="161"/>
      <c r="AT111" s="161"/>
      <c r="AU111" s="161"/>
      <c r="AV111" s="161"/>
      <c r="AW111" s="161"/>
      <c r="AX111" s="161"/>
      <c r="AY111" s="161"/>
      <c r="AZ111" s="161">
        <f t="shared" si="25"/>
        <v>0</v>
      </c>
      <c r="BB111" s="164"/>
      <c r="BC111" s="164"/>
    </row>
    <row r="112" spans="1:55" x14ac:dyDescent="0.25">
      <c r="A112" s="158">
        <v>6</v>
      </c>
      <c r="B112" s="146" t="s">
        <v>392</v>
      </c>
      <c r="C112" s="159" t="str">
        <f t="shared" si="18"/>
        <v>30</v>
      </c>
      <c r="D112" s="159" t="str">
        <f t="shared" si="19"/>
        <v>40</v>
      </c>
      <c r="E112" s="147" t="str">
        <f t="shared" si="20"/>
        <v>400</v>
      </c>
      <c r="F112" s="147" t="str">
        <f t="shared" si="26"/>
        <v>6600.04</v>
      </c>
      <c r="G112" s="146" t="s">
        <v>120</v>
      </c>
      <c r="H112" s="188">
        <v>14000</v>
      </c>
      <c r="I112" s="188">
        <v>14000</v>
      </c>
      <c r="J112" s="160"/>
      <c r="K112" s="160"/>
      <c r="L112" s="160"/>
      <c r="M112" s="188">
        <v>12645.03</v>
      </c>
      <c r="N112" s="160">
        <v>12645.03</v>
      </c>
      <c r="O112" s="160">
        <f t="shared" si="27"/>
        <v>-1354.9699999999993</v>
      </c>
      <c r="Q112" s="161">
        <v>15000</v>
      </c>
      <c r="R112" s="161">
        <v>15000</v>
      </c>
      <c r="S112" s="161"/>
      <c r="T112" s="161"/>
      <c r="U112" s="161"/>
      <c r="V112" s="161">
        <v>11087.43</v>
      </c>
      <c r="W112" s="161">
        <v>11087.43</v>
      </c>
      <c r="X112" s="161">
        <f t="shared" si="21"/>
        <v>-3912.5699999999997</v>
      </c>
      <c r="Z112" s="162">
        <v>21000</v>
      </c>
      <c r="AA112" s="162">
        <v>21000</v>
      </c>
      <c r="AB112" s="162"/>
      <c r="AC112" s="162"/>
      <c r="AD112" s="162"/>
      <c r="AE112" s="162">
        <v>9900.3799999999992</v>
      </c>
      <c r="AF112" s="162">
        <v>9900.3799999999992</v>
      </c>
      <c r="AG112" s="162">
        <f t="shared" si="24"/>
        <v>-11099.62</v>
      </c>
      <c r="AI112" s="163">
        <v>21000</v>
      </c>
      <c r="AJ112" s="163">
        <v>21000</v>
      </c>
      <c r="AK112" s="164">
        <v>21000</v>
      </c>
      <c r="AL112" s="164">
        <f>IFERROR(VLOOKUP(B112,[2]rptBudgetaryBudgetCrossOrganiza!$A$4737:$N$5235,13,FALSE),"0")</f>
        <v>0</v>
      </c>
      <c r="AM112" s="164"/>
      <c r="AN112" s="164"/>
      <c r="AO112" s="164"/>
      <c r="AP112" s="164"/>
      <c r="AQ112" s="164">
        <f t="shared" si="28"/>
        <v>-21000</v>
      </c>
      <c r="AS112" s="161"/>
      <c r="AT112" s="161"/>
      <c r="AU112" s="161"/>
      <c r="AV112" s="161"/>
      <c r="AW112" s="161"/>
      <c r="AX112" s="161"/>
      <c r="AY112" s="161"/>
      <c r="AZ112" s="161">
        <f t="shared" si="25"/>
        <v>0</v>
      </c>
      <c r="BB112" s="164"/>
      <c r="BC112" s="164"/>
    </row>
    <row r="113" spans="1:55" x14ac:dyDescent="0.25">
      <c r="A113" s="158">
        <v>6</v>
      </c>
      <c r="B113" s="146" t="s">
        <v>396</v>
      </c>
      <c r="C113" s="159" t="str">
        <f t="shared" si="18"/>
        <v>30</v>
      </c>
      <c r="D113" s="159" t="str">
        <f t="shared" si="19"/>
        <v>40</v>
      </c>
      <c r="E113" s="147" t="str">
        <f t="shared" si="20"/>
        <v>400</v>
      </c>
      <c r="F113" s="147" t="str">
        <f t="shared" si="26"/>
        <v>6600.05</v>
      </c>
      <c r="G113" s="146" t="s">
        <v>395</v>
      </c>
      <c r="H113" s="188">
        <v>15000</v>
      </c>
      <c r="I113" s="188">
        <v>15000</v>
      </c>
      <c r="J113" s="160"/>
      <c r="K113" s="160"/>
      <c r="L113" s="160"/>
      <c r="M113" s="188">
        <v>10206.6</v>
      </c>
      <c r="N113" s="160">
        <v>10206.6</v>
      </c>
      <c r="O113" s="160">
        <f t="shared" si="27"/>
        <v>-4793.3999999999996</v>
      </c>
      <c r="Q113" s="161">
        <v>4000</v>
      </c>
      <c r="R113" s="161">
        <v>12000</v>
      </c>
      <c r="S113" s="161"/>
      <c r="T113" s="161"/>
      <c r="U113" s="161"/>
      <c r="V113" s="161">
        <v>15277.68</v>
      </c>
      <c r="W113" s="161">
        <v>15277.68</v>
      </c>
      <c r="X113" s="161">
        <f t="shared" si="21"/>
        <v>3277.6800000000003</v>
      </c>
      <c r="Z113" s="162">
        <v>8000</v>
      </c>
      <c r="AA113" s="162">
        <v>8000</v>
      </c>
      <c r="AB113" s="162"/>
      <c r="AC113" s="162"/>
      <c r="AD113" s="162"/>
      <c r="AE113" s="162">
        <v>10144.34</v>
      </c>
      <c r="AF113" s="162">
        <v>10144.34</v>
      </c>
      <c r="AG113" s="162">
        <f t="shared" si="24"/>
        <v>2144.34</v>
      </c>
      <c r="AI113" s="163">
        <v>8000</v>
      </c>
      <c r="AJ113" s="163">
        <v>8000</v>
      </c>
      <c r="AK113" s="164">
        <v>8000</v>
      </c>
      <c r="AL113" s="164">
        <f>IFERROR(VLOOKUP(B113,[2]rptBudgetaryBudgetCrossOrganiza!$A$4737:$N$5235,13,FALSE),"0")</f>
        <v>1625.78</v>
      </c>
      <c r="AM113" s="164"/>
      <c r="AN113" s="164"/>
      <c r="AO113" s="164"/>
      <c r="AP113" s="164"/>
      <c r="AQ113" s="164">
        <f t="shared" si="28"/>
        <v>-8000</v>
      </c>
      <c r="AS113" s="161"/>
      <c r="AT113" s="161"/>
      <c r="AU113" s="161"/>
      <c r="AV113" s="161"/>
      <c r="AW113" s="161"/>
      <c r="AX113" s="161"/>
      <c r="AY113" s="161"/>
      <c r="AZ113" s="161">
        <f t="shared" si="25"/>
        <v>0</v>
      </c>
      <c r="BB113" s="164"/>
      <c r="BC113" s="164"/>
    </row>
    <row r="114" spans="1:55" x14ac:dyDescent="0.25">
      <c r="A114" s="158">
        <v>6</v>
      </c>
      <c r="B114" s="146" t="s">
        <v>400</v>
      </c>
      <c r="C114" s="159" t="str">
        <f t="shared" si="18"/>
        <v>30</v>
      </c>
      <c r="D114" s="159" t="str">
        <f t="shared" si="19"/>
        <v>40</v>
      </c>
      <c r="E114" s="147" t="str">
        <f t="shared" si="20"/>
        <v>400</v>
      </c>
      <c r="F114" s="147" t="str">
        <f t="shared" si="26"/>
        <v>6600.07</v>
      </c>
      <c r="G114" s="146" t="s">
        <v>121</v>
      </c>
      <c r="H114" s="188">
        <v>1750</v>
      </c>
      <c r="I114" s="188">
        <v>1750</v>
      </c>
      <c r="J114" s="160"/>
      <c r="K114" s="160"/>
      <c r="L114" s="160"/>
      <c r="M114" s="188">
        <v>769.9</v>
      </c>
      <c r="N114" s="160">
        <v>769.9</v>
      </c>
      <c r="O114" s="160">
        <f t="shared" si="27"/>
        <v>-980.1</v>
      </c>
      <c r="Q114" s="161">
        <v>2000</v>
      </c>
      <c r="R114" s="161">
        <v>2000</v>
      </c>
      <c r="S114" s="161"/>
      <c r="T114" s="161"/>
      <c r="U114" s="161"/>
      <c r="V114" s="161">
        <v>0</v>
      </c>
      <c r="W114" s="161">
        <v>0</v>
      </c>
      <c r="X114" s="161">
        <f t="shared" si="21"/>
        <v>-2000</v>
      </c>
      <c r="Z114" s="162">
        <v>50</v>
      </c>
      <c r="AA114" s="162">
        <v>50</v>
      </c>
      <c r="AB114" s="162"/>
      <c r="AC114" s="162"/>
      <c r="AD114" s="162"/>
      <c r="AE114" s="162">
        <v>0</v>
      </c>
      <c r="AF114" s="162">
        <v>0</v>
      </c>
      <c r="AG114" s="162">
        <f t="shared" si="24"/>
        <v>-50</v>
      </c>
      <c r="AI114" s="163">
        <v>50</v>
      </c>
      <c r="AJ114" s="163">
        <v>50</v>
      </c>
      <c r="AK114" s="164">
        <v>50</v>
      </c>
      <c r="AL114" s="164">
        <f>IFERROR(VLOOKUP(B114,[2]rptBudgetaryBudgetCrossOrganiza!$A$4737:$N$5235,13,FALSE),"0")</f>
        <v>60</v>
      </c>
      <c r="AM114" s="164"/>
      <c r="AN114" s="164"/>
      <c r="AO114" s="164"/>
      <c r="AP114" s="164"/>
      <c r="AQ114" s="164">
        <f t="shared" si="28"/>
        <v>-50</v>
      </c>
      <c r="AS114" s="161"/>
      <c r="AT114" s="161"/>
      <c r="AU114" s="161"/>
      <c r="AV114" s="161"/>
      <c r="AW114" s="161"/>
      <c r="AX114" s="161"/>
      <c r="AY114" s="161"/>
      <c r="AZ114" s="161">
        <f t="shared" si="25"/>
        <v>0</v>
      </c>
      <c r="BB114" s="164"/>
      <c r="BC114" s="164"/>
    </row>
    <row r="115" spans="1:55" x14ac:dyDescent="0.25">
      <c r="A115" s="158">
        <v>6</v>
      </c>
      <c r="B115" s="146" t="s">
        <v>402</v>
      </c>
      <c r="C115" s="159" t="str">
        <f t="shared" si="18"/>
        <v>30</v>
      </c>
      <c r="D115" s="159" t="str">
        <f t="shared" si="19"/>
        <v>40</v>
      </c>
      <c r="E115" s="147" t="str">
        <f t="shared" si="20"/>
        <v>400</v>
      </c>
      <c r="F115" s="147" t="str">
        <f t="shared" si="26"/>
        <v>6600.14</v>
      </c>
      <c r="G115" s="146" t="s">
        <v>403</v>
      </c>
      <c r="H115" s="188">
        <v>1000</v>
      </c>
      <c r="I115" s="188">
        <v>1000</v>
      </c>
      <c r="J115" s="160"/>
      <c r="K115" s="160"/>
      <c r="L115" s="160"/>
      <c r="M115" s="188">
        <v>1233</v>
      </c>
      <c r="N115" s="160">
        <v>1233</v>
      </c>
      <c r="O115" s="160">
        <f t="shared" si="27"/>
        <v>233</v>
      </c>
      <c r="Q115" s="161">
        <v>1000</v>
      </c>
      <c r="R115" s="161">
        <v>1000</v>
      </c>
      <c r="S115" s="161"/>
      <c r="T115" s="161"/>
      <c r="U115" s="161"/>
      <c r="V115" s="161">
        <v>447</v>
      </c>
      <c r="W115" s="161">
        <v>447</v>
      </c>
      <c r="X115" s="161">
        <f t="shared" si="21"/>
        <v>-553</v>
      </c>
      <c r="Z115" s="162">
        <v>1000</v>
      </c>
      <c r="AA115" s="162">
        <v>1000</v>
      </c>
      <c r="AB115" s="162"/>
      <c r="AC115" s="162"/>
      <c r="AD115" s="162"/>
      <c r="AE115" s="162">
        <v>890</v>
      </c>
      <c r="AF115" s="162">
        <v>890</v>
      </c>
      <c r="AG115" s="162">
        <f t="shared" si="24"/>
        <v>-110</v>
      </c>
      <c r="AI115" s="163">
        <v>1000</v>
      </c>
      <c r="AJ115" s="163">
        <v>1000</v>
      </c>
      <c r="AK115" s="164">
        <v>1000</v>
      </c>
      <c r="AL115" s="164">
        <f>IFERROR(VLOOKUP(B115,[2]rptBudgetaryBudgetCrossOrganiza!$A$4737:$N$5235,13,FALSE),"0")</f>
        <v>0</v>
      </c>
      <c r="AM115" s="164"/>
      <c r="AN115" s="164"/>
      <c r="AO115" s="164"/>
      <c r="AP115" s="164"/>
      <c r="AQ115" s="164">
        <f t="shared" si="28"/>
        <v>-1000</v>
      </c>
      <c r="AS115" s="161"/>
      <c r="AT115" s="161"/>
      <c r="AU115" s="161"/>
      <c r="AV115" s="161"/>
      <c r="AW115" s="161"/>
      <c r="AX115" s="161"/>
      <c r="AY115" s="161"/>
      <c r="AZ115" s="161">
        <f t="shared" si="25"/>
        <v>0</v>
      </c>
      <c r="BB115" s="164"/>
      <c r="BC115" s="164"/>
    </row>
    <row r="116" spans="1:55" x14ac:dyDescent="0.25">
      <c r="A116" s="158">
        <v>6</v>
      </c>
      <c r="B116" s="146" t="s">
        <v>441</v>
      </c>
      <c r="C116" s="159" t="str">
        <f t="shared" si="18"/>
        <v>30</v>
      </c>
      <c r="D116" s="159" t="str">
        <f t="shared" si="19"/>
        <v>40</v>
      </c>
      <c r="E116" s="147" t="str">
        <f t="shared" si="20"/>
        <v>400</v>
      </c>
      <c r="F116" s="147" t="str">
        <f t="shared" si="26"/>
        <v>6600.20</v>
      </c>
      <c r="G116" s="146" t="s">
        <v>404</v>
      </c>
      <c r="H116" s="188">
        <v>12000</v>
      </c>
      <c r="I116" s="188">
        <v>12000</v>
      </c>
      <c r="J116" s="160"/>
      <c r="K116" s="160"/>
      <c r="L116" s="160"/>
      <c r="M116" s="188">
        <v>617.97</v>
      </c>
      <c r="N116" s="160">
        <v>617.97</v>
      </c>
      <c r="O116" s="160">
        <f t="shared" si="27"/>
        <v>-11382.03</v>
      </c>
      <c r="Q116" s="161">
        <v>12000</v>
      </c>
      <c r="R116" s="161">
        <v>6000</v>
      </c>
      <c r="S116" s="161"/>
      <c r="T116" s="161"/>
      <c r="U116" s="161"/>
      <c r="V116" s="161">
        <v>5756.67</v>
      </c>
      <c r="W116" s="161">
        <v>5756.67</v>
      </c>
      <c r="X116" s="161">
        <f t="shared" si="21"/>
        <v>-243.32999999999993</v>
      </c>
      <c r="Z116" s="162">
        <v>12000</v>
      </c>
      <c r="AA116" s="162">
        <v>12000</v>
      </c>
      <c r="AB116" s="162"/>
      <c r="AC116" s="162"/>
      <c r="AD116" s="162"/>
      <c r="AE116" s="162">
        <v>4061.05</v>
      </c>
      <c r="AF116" s="162">
        <v>4061.05</v>
      </c>
      <c r="AG116" s="162">
        <f t="shared" si="24"/>
        <v>-7938.95</v>
      </c>
      <c r="AI116" s="163">
        <v>12000</v>
      </c>
      <c r="AJ116" s="163">
        <v>12000</v>
      </c>
      <c r="AK116" s="164">
        <v>12000</v>
      </c>
      <c r="AL116" s="164">
        <f>IFERROR(VLOOKUP(B116,[2]rptBudgetaryBudgetCrossOrganiza!$A$4737:$N$5235,13,FALSE),"0")</f>
        <v>0</v>
      </c>
      <c r="AM116" s="164"/>
      <c r="AN116" s="164"/>
      <c r="AO116" s="164"/>
      <c r="AP116" s="164"/>
      <c r="AQ116" s="164">
        <f t="shared" si="28"/>
        <v>-12000</v>
      </c>
      <c r="AS116" s="161"/>
      <c r="AT116" s="161"/>
      <c r="AU116" s="161"/>
      <c r="AV116" s="161"/>
      <c r="AW116" s="161"/>
      <c r="AX116" s="161"/>
      <c r="AY116" s="161"/>
      <c r="AZ116" s="161">
        <f t="shared" si="25"/>
        <v>0</v>
      </c>
      <c r="BB116" s="164"/>
      <c r="BC116" s="164"/>
    </row>
    <row r="117" spans="1:55" x14ac:dyDescent="0.25">
      <c r="A117" s="158">
        <v>6</v>
      </c>
      <c r="B117" s="146" t="s">
        <v>406</v>
      </c>
      <c r="C117" s="159" t="str">
        <f t="shared" si="18"/>
        <v>30</v>
      </c>
      <c r="D117" s="159" t="str">
        <f t="shared" si="19"/>
        <v>40</v>
      </c>
      <c r="E117" s="147" t="str">
        <f t="shared" si="20"/>
        <v>400</v>
      </c>
      <c r="F117" s="147" t="str">
        <f t="shared" si="26"/>
        <v>6600.26</v>
      </c>
      <c r="G117" s="146" t="s">
        <v>167</v>
      </c>
      <c r="H117" s="188">
        <v>16200</v>
      </c>
      <c r="I117" s="188">
        <v>16200</v>
      </c>
      <c r="J117" s="160"/>
      <c r="K117" s="160"/>
      <c r="L117" s="160"/>
      <c r="M117" s="188">
        <v>16200</v>
      </c>
      <c r="N117" s="160">
        <v>16200</v>
      </c>
      <c r="O117" s="160">
        <f t="shared" si="27"/>
        <v>0</v>
      </c>
      <c r="Q117" s="161">
        <v>18260</v>
      </c>
      <c r="R117" s="161">
        <v>18260</v>
      </c>
      <c r="S117" s="161"/>
      <c r="T117" s="161"/>
      <c r="U117" s="161"/>
      <c r="V117" s="161">
        <v>18260</v>
      </c>
      <c r="W117" s="161">
        <v>18260</v>
      </c>
      <c r="X117" s="161">
        <f t="shared" si="21"/>
        <v>0</v>
      </c>
      <c r="Z117" s="162">
        <v>17880</v>
      </c>
      <c r="AA117" s="162">
        <v>17880</v>
      </c>
      <c r="AB117" s="162"/>
      <c r="AC117" s="162"/>
      <c r="AD117" s="162"/>
      <c r="AE117" s="162">
        <v>7450</v>
      </c>
      <c r="AF117" s="162">
        <v>7450</v>
      </c>
      <c r="AG117" s="162">
        <f t="shared" si="24"/>
        <v>-10430</v>
      </c>
      <c r="AI117" s="163">
        <v>17880</v>
      </c>
      <c r="AJ117" s="163">
        <v>17880</v>
      </c>
      <c r="AK117" s="164">
        <v>17880</v>
      </c>
      <c r="AL117" s="164">
        <f>IFERROR(VLOOKUP(B117,[2]rptBudgetaryBudgetCrossOrganiza!$A$4737:$N$5235,13,FALSE),"0")</f>
        <v>0</v>
      </c>
      <c r="AM117" s="164"/>
      <c r="AN117" s="164"/>
      <c r="AO117" s="164"/>
      <c r="AP117" s="164"/>
      <c r="AQ117" s="164">
        <f t="shared" si="28"/>
        <v>-17880</v>
      </c>
      <c r="AS117" s="161"/>
      <c r="AT117" s="161"/>
      <c r="AU117" s="161"/>
      <c r="AV117" s="161"/>
      <c r="AW117" s="161"/>
      <c r="AX117" s="161"/>
      <c r="AY117" s="161"/>
      <c r="AZ117" s="161">
        <f t="shared" si="25"/>
        <v>0</v>
      </c>
      <c r="BB117" s="164"/>
      <c r="BC117" s="164"/>
    </row>
    <row r="118" spans="1:55" x14ac:dyDescent="0.25">
      <c r="A118" s="158">
        <v>6</v>
      </c>
      <c r="B118" s="146" t="s">
        <v>408</v>
      </c>
      <c r="C118" s="159" t="str">
        <f t="shared" si="18"/>
        <v>30</v>
      </c>
      <c r="D118" s="159" t="str">
        <f t="shared" si="19"/>
        <v>40</v>
      </c>
      <c r="E118" s="147" t="str">
        <f t="shared" si="20"/>
        <v>400</v>
      </c>
      <c r="F118" s="147" t="str">
        <f t="shared" si="26"/>
        <v>6600.28</v>
      </c>
      <c r="G118" s="146" t="s">
        <v>122</v>
      </c>
      <c r="H118" s="188">
        <v>0</v>
      </c>
      <c r="I118" s="188">
        <v>0</v>
      </c>
      <c r="J118" s="160"/>
      <c r="K118" s="160"/>
      <c r="L118" s="160"/>
      <c r="M118" s="188">
        <v>0</v>
      </c>
      <c r="N118" s="160">
        <v>0</v>
      </c>
      <c r="O118" s="160">
        <f t="shared" si="27"/>
        <v>0</v>
      </c>
      <c r="Q118" s="161">
        <v>0</v>
      </c>
      <c r="R118" s="161">
        <v>0</v>
      </c>
      <c r="S118" s="161"/>
      <c r="T118" s="161"/>
      <c r="U118" s="161"/>
      <c r="V118" s="161">
        <v>0</v>
      </c>
      <c r="W118" s="161">
        <v>0</v>
      </c>
      <c r="X118" s="161">
        <f t="shared" si="21"/>
        <v>0</v>
      </c>
      <c r="Z118" s="162">
        <v>0</v>
      </c>
      <c r="AA118" s="162">
        <v>0</v>
      </c>
      <c r="AB118" s="162"/>
      <c r="AC118" s="162"/>
      <c r="AD118" s="162"/>
      <c r="AE118" s="162">
        <v>0</v>
      </c>
      <c r="AF118" s="162">
        <v>0</v>
      </c>
      <c r="AG118" s="162">
        <f t="shared" si="24"/>
        <v>0</v>
      </c>
      <c r="AI118" s="163">
        <v>0</v>
      </c>
      <c r="AJ118" s="163">
        <v>0</v>
      </c>
      <c r="AK118" s="164">
        <v>0</v>
      </c>
      <c r="AL118" s="164">
        <f>IFERROR(VLOOKUP(B118,[2]rptBudgetaryBudgetCrossOrganiza!$A$4737:$N$5235,13,FALSE),"0")</f>
        <v>0</v>
      </c>
      <c r="AM118" s="164"/>
      <c r="AN118" s="164"/>
      <c r="AO118" s="164"/>
      <c r="AP118" s="164"/>
      <c r="AQ118" s="164">
        <f t="shared" si="28"/>
        <v>0</v>
      </c>
      <c r="AS118" s="161"/>
      <c r="AT118" s="161"/>
      <c r="AU118" s="161"/>
      <c r="AV118" s="161"/>
      <c r="AW118" s="161"/>
      <c r="AX118" s="161"/>
      <c r="AY118" s="161"/>
      <c r="AZ118" s="161">
        <f t="shared" si="25"/>
        <v>0</v>
      </c>
      <c r="BB118" s="164"/>
      <c r="BC118" s="164"/>
    </row>
    <row r="119" spans="1:55" x14ac:dyDescent="0.25">
      <c r="A119" s="158">
        <v>6</v>
      </c>
      <c r="B119" s="146" t="s">
        <v>411</v>
      </c>
      <c r="C119" s="159" t="str">
        <f t="shared" si="18"/>
        <v>30</v>
      </c>
      <c r="D119" s="159" t="str">
        <f t="shared" si="19"/>
        <v>40</v>
      </c>
      <c r="E119" s="147" t="str">
        <f t="shared" si="20"/>
        <v>400</v>
      </c>
      <c r="F119" s="147" t="str">
        <f t="shared" si="26"/>
        <v>6600.32</v>
      </c>
      <c r="G119" s="146" t="s">
        <v>123</v>
      </c>
      <c r="H119" s="188">
        <v>0</v>
      </c>
      <c r="I119" s="188">
        <v>0</v>
      </c>
      <c r="J119" s="160"/>
      <c r="K119" s="160"/>
      <c r="L119" s="160"/>
      <c r="M119" s="188">
        <v>0</v>
      </c>
      <c r="N119" s="160">
        <v>0</v>
      </c>
      <c r="O119" s="160">
        <f t="shared" si="27"/>
        <v>0</v>
      </c>
      <c r="Q119" s="161">
        <v>0</v>
      </c>
      <c r="R119" s="161">
        <v>0</v>
      </c>
      <c r="S119" s="161"/>
      <c r="T119" s="161"/>
      <c r="U119" s="161"/>
      <c r="V119" s="161">
        <v>0</v>
      </c>
      <c r="W119" s="161">
        <v>0</v>
      </c>
      <c r="X119" s="161">
        <f t="shared" si="21"/>
        <v>0</v>
      </c>
      <c r="Z119" s="162">
        <v>1695</v>
      </c>
      <c r="AA119" s="162">
        <v>1695</v>
      </c>
      <c r="AB119" s="162"/>
      <c r="AC119" s="162"/>
      <c r="AD119" s="162"/>
      <c r="AE119" s="162">
        <v>706.25</v>
      </c>
      <c r="AF119" s="162">
        <v>706.25</v>
      </c>
      <c r="AG119" s="162">
        <f t="shared" si="24"/>
        <v>-988.75</v>
      </c>
      <c r="AI119" s="163">
        <v>1695</v>
      </c>
      <c r="AJ119" s="163">
        <v>1695</v>
      </c>
      <c r="AK119" s="164">
        <v>1695</v>
      </c>
      <c r="AL119" s="164">
        <f>IFERROR(VLOOKUP(B119,[2]rptBudgetaryBudgetCrossOrganiza!$A$4737:$N$5235,13,FALSE),"0")</f>
        <v>0</v>
      </c>
      <c r="AM119" s="164"/>
      <c r="AN119" s="164"/>
      <c r="AO119" s="164"/>
      <c r="AP119" s="164"/>
      <c r="AQ119" s="164">
        <f t="shared" si="28"/>
        <v>-1695</v>
      </c>
      <c r="AS119" s="161"/>
      <c r="AT119" s="161"/>
      <c r="AU119" s="161"/>
      <c r="AV119" s="161"/>
      <c r="AW119" s="161"/>
      <c r="AX119" s="161"/>
      <c r="AY119" s="161"/>
      <c r="AZ119" s="161">
        <f t="shared" si="25"/>
        <v>0</v>
      </c>
      <c r="BB119" s="164"/>
      <c r="BC119" s="164"/>
    </row>
    <row r="120" spans="1:55" x14ac:dyDescent="0.25">
      <c r="A120" s="158">
        <v>6</v>
      </c>
      <c r="B120" s="146" t="s">
        <v>414</v>
      </c>
      <c r="C120" s="159" t="str">
        <f t="shared" si="18"/>
        <v>30</v>
      </c>
      <c r="D120" s="159" t="str">
        <f t="shared" si="19"/>
        <v>40</v>
      </c>
      <c r="E120" s="147" t="str">
        <f t="shared" si="20"/>
        <v>400</v>
      </c>
      <c r="F120" s="147" t="str">
        <f t="shared" si="26"/>
        <v>6600.36</v>
      </c>
      <c r="G120" s="146" t="s">
        <v>168</v>
      </c>
      <c r="H120" s="188">
        <v>35230</v>
      </c>
      <c r="I120" s="188">
        <v>35230</v>
      </c>
      <c r="J120" s="160"/>
      <c r="K120" s="160"/>
      <c r="L120" s="160"/>
      <c r="M120" s="188">
        <v>35230</v>
      </c>
      <c r="N120" s="160">
        <v>35230</v>
      </c>
      <c r="O120" s="160">
        <f t="shared" si="27"/>
        <v>0</v>
      </c>
      <c r="Q120" s="161">
        <v>56740</v>
      </c>
      <c r="R120" s="161">
        <v>56740</v>
      </c>
      <c r="S120" s="161"/>
      <c r="T120" s="161"/>
      <c r="U120" s="161"/>
      <c r="V120" s="161">
        <v>56740</v>
      </c>
      <c r="W120" s="161">
        <v>56740</v>
      </c>
      <c r="X120" s="161">
        <f t="shared" si="21"/>
        <v>0</v>
      </c>
      <c r="Z120" s="162">
        <v>61190</v>
      </c>
      <c r="AA120" s="162">
        <v>61190</v>
      </c>
      <c r="AB120" s="162"/>
      <c r="AC120" s="162"/>
      <c r="AD120" s="162"/>
      <c r="AE120" s="162">
        <v>25495.85</v>
      </c>
      <c r="AF120" s="162">
        <v>25495.85</v>
      </c>
      <c r="AG120" s="162">
        <f t="shared" si="24"/>
        <v>-35694.15</v>
      </c>
      <c r="AI120" s="163">
        <v>61190</v>
      </c>
      <c r="AJ120" s="163">
        <v>61190</v>
      </c>
      <c r="AK120" s="164">
        <v>61190</v>
      </c>
      <c r="AL120" s="164">
        <f>IFERROR(VLOOKUP(B120,[2]rptBudgetaryBudgetCrossOrganiza!$A$4737:$N$5235,13,FALSE),"0")</f>
        <v>0</v>
      </c>
      <c r="AM120" s="164"/>
      <c r="AN120" s="164"/>
      <c r="AO120" s="164"/>
      <c r="AP120" s="164"/>
      <c r="AQ120" s="164">
        <f t="shared" si="28"/>
        <v>-61190</v>
      </c>
      <c r="AS120" s="161"/>
      <c r="AT120" s="161"/>
      <c r="AU120" s="161"/>
      <c r="AV120" s="161"/>
      <c r="AW120" s="161"/>
      <c r="AX120" s="161"/>
      <c r="AY120" s="161"/>
      <c r="AZ120" s="161"/>
      <c r="BB120" s="164"/>
      <c r="BC120" s="164"/>
    </row>
    <row r="121" spans="1:55" x14ac:dyDescent="0.25">
      <c r="A121" s="146">
        <v>8</v>
      </c>
      <c r="B121" s="146" t="s">
        <v>422</v>
      </c>
      <c r="C121" s="159" t="str">
        <f t="shared" si="18"/>
        <v>30</v>
      </c>
      <c r="D121" s="159" t="str">
        <f t="shared" si="19"/>
        <v>40</v>
      </c>
      <c r="E121" s="147" t="str">
        <f t="shared" si="20"/>
        <v>400</v>
      </c>
      <c r="F121" s="147" t="str">
        <f t="shared" si="26"/>
        <v>8000.99</v>
      </c>
      <c r="G121" s="146" t="s">
        <v>162</v>
      </c>
      <c r="H121" s="188">
        <v>289000</v>
      </c>
      <c r="I121" s="188">
        <v>0</v>
      </c>
      <c r="J121" s="160"/>
      <c r="K121" s="160"/>
      <c r="L121" s="160"/>
      <c r="M121" s="188">
        <v>0</v>
      </c>
      <c r="N121" s="160">
        <v>0</v>
      </c>
      <c r="O121" s="160"/>
      <c r="Q121" s="161">
        <v>70000</v>
      </c>
      <c r="R121" s="161">
        <v>0</v>
      </c>
      <c r="S121" s="161"/>
      <c r="T121" s="161"/>
      <c r="U121" s="161"/>
      <c r="V121" s="161">
        <v>0</v>
      </c>
      <c r="W121" s="161">
        <v>0</v>
      </c>
      <c r="X121" s="161">
        <f t="shared" si="21"/>
        <v>0</v>
      </c>
      <c r="Z121" s="162">
        <v>0</v>
      </c>
      <c r="AA121" s="162">
        <v>0</v>
      </c>
      <c r="AB121" s="162"/>
      <c r="AC121" s="162"/>
      <c r="AD121" s="162"/>
      <c r="AE121" s="162">
        <v>0</v>
      </c>
      <c r="AF121" s="162">
        <v>0</v>
      </c>
      <c r="AG121" s="162"/>
      <c r="AI121" s="163">
        <v>0</v>
      </c>
      <c r="AJ121" s="163">
        <v>0</v>
      </c>
      <c r="AK121" s="164">
        <v>0</v>
      </c>
      <c r="AL121" s="164">
        <f>IFERROR(VLOOKUP(B121,[2]rptBudgetaryBudgetCrossOrganiza!$A$4737:$N$5235,13,FALSE),"0")</f>
        <v>0</v>
      </c>
      <c r="AM121" s="164"/>
      <c r="AN121" s="164"/>
      <c r="AO121" s="164"/>
      <c r="AP121" s="164"/>
      <c r="AQ121" s="164"/>
      <c r="AS121" s="161"/>
      <c r="AT121" s="161"/>
      <c r="AU121" s="161"/>
      <c r="AV121" s="161"/>
      <c r="AW121" s="161"/>
      <c r="AX121" s="161"/>
      <c r="AY121" s="161"/>
      <c r="AZ121" s="161"/>
      <c r="BB121" s="164"/>
      <c r="BC121" s="164"/>
    </row>
    <row r="122" spans="1:55" ht="45" x14ac:dyDescent="0.25">
      <c r="A122" s="158">
        <v>4</v>
      </c>
      <c r="B122" s="146" t="s">
        <v>249</v>
      </c>
      <c r="C122" s="159" t="str">
        <f t="shared" si="18"/>
        <v>30</v>
      </c>
      <c r="D122" s="159" t="str">
        <f t="shared" si="19"/>
        <v>45</v>
      </c>
      <c r="E122" s="147" t="str">
        <f t="shared" si="20"/>
        <v>000</v>
      </c>
      <c r="F122" s="147" t="str">
        <f t="shared" si="26"/>
        <v>5000.01</v>
      </c>
      <c r="G122" s="146" t="s">
        <v>85</v>
      </c>
      <c r="H122" s="188">
        <v>655765</v>
      </c>
      <c r="I122" s="188">
        <v>751322</v>
      </c>
      <c r="J122" s="160"/>
      <c r="K122" s="160"/>
      <c r="L122" s="160"/>
      <c r="M122" s="188">
        <v>569351.09</v>
      </c>
      <c r="N122" s="160">
        <v>569351.09</v>
      </c>
      <c r="O122" s="160">
        <f t="shared" ref="O122:O153" si="29">N122-I122</f>
        <v>-181970.91000000003</v>
      </c>
      <c r="Q122" s="161">
        <v>885295</v>
      </c>
      <c r="R122" s="161">
        <v>885295</v>
      </c>
      <c r="S122" s="161"/>
      <c r="T122" s="161"/>
      <c r="U122" s="161"/>
      <c r="V122" s="161">
        <v>866476.64</v>
      </c>
      <c r="W122" s="161">
        <v>866476.64</v>
      </c>
      <c r="X122" s="161">
        <f t="shared" si="21"/>
        <v>-18818.359999999986</v>
      </c>
      <c r="Z122" s="162">
        <v>935825</v>
      </c>
      <c r="AA122" s="162">
        <v>966602</v>
      </c>
      <c r="AB122" s="162"/>
      <c r="AC122" s="162"/>
      <c r="AD122" s="162"/>
      <c r="AE122" s="162">
        <v>791027.81</v>
      </c>
      <c r="AF122" s="162">
        <v>791027.81</v>
      </c>
      <c r="AG122" s="162">
        <f t="shared" ref="AG122:AG153" si="30">AF122-AA122</f>
        <v>-175574.18999999994</v>
      </c>
      <c r="AI122" s="163">
        <v>963900</v>
      </c>
      <c r="AJ122" s="163">
        <v>963900</v>
      </c>
      <c r="AK122" s="164">
        <v>963900</v>
      </c>
      <c r="AL122" s="164">
        <f>IFERROR(VLOOKUP(B122,[2]rptBudgetaryBudgetCrossOrganiza!$A$4737:$N$5235,13,FALSE),"0")</f>
        <v>199410.83</v>
      </c>
      <c r="AM122" s="164"/>
      <c r="AN122" s="164"/>
      <c r="AO122" s="164"/>
      <c r="AP122" s="164"/>
      <c r="AQ122" s="164">
        <f t="shared" ref="AQ122:AQ153" si="31">AP122-AJ122</f>
        <v>-963900</v>
      </c>
      <c r="AS122" s="161"/>
      <c r="AT122" s="161"/>
      <c r="AU122" s="161"/>
      <c r="AV122" s="161"/>
      <c r="AW122" s="161"/>
      <c r="AX122" s="161"/>
      <c r="AY122" s="161"/>
      <c r="AZ122" s="161">
        <f t="shared" ref="AZ122:AZ153" si="32">AY122-AT122</f>
        <v>0</v>
      </c>
      <c r="BB122" s="164"/>
      <c r="BC122" s="198" t="s">
        <v>449</v>
      </c>
    </row>
    <row r="123" spans="1:55" ht="30" x14ac:dyDescent="0.25">
      <c r="A123" s="158">
        <v>4</v>
      </c>
      <c r="B123" s="146" t="s">
        <v>252</v>
      </c>
      <c r="C123" s="159" t="str">
        <f t="shared" si="18"/>
        <v>30</v>
      </c>
      <c r="D123" s="159" t="str">
        <f t="shared" si="19"/>
        <v>45</v>
      </c>
      <c r="E123" s="147" t="str">
        <f t="shared" si="20"/>
        <v>000</v>
      </c>
      <c r="F123" s="147" t="str">
        <f t="shared" si="26"/>
        <v>5000.02</v>
      </c>
      <c r="G123" s="146" t="s">
        <v>86</v>
      </c>
      <c r="H123" s="188">
        <v>20000</v>
      </c>
      <c r="I123" s="188">
        <v>20000</v>
      </c>
      <c r="J123" s="160"/>
      <c r="K123" s="160"/>
      <c r="L123" s="160"/>
      <c r="M123" s="188">
        <v>7788.78</v>
      </c>
      <c r="N123" s="160">
        <v>7788.78</v>
      </c>
      <c r="O123" s="160">
        <f t="shared" si="29"/>
        <v>-12211.220000000001</v>
      </c>
      <c r="Q123" s="161">
        <v>30000</v>
      </c>
      <c r="R123" s="161">
        <v>30000</v>
      </c>
      <c r="S123" s="161"/>
      <c r="T123" s="161"/>
      <c r="U123" s="161"/>
      <c r="V123" s="161">
        <v>1142.42</v>
      </c>
      <c r="W123" s="161">
        <v>1142.42</v>
      </c>
      <c r="X123" s="161">
        <f t="shared" si="21"/>
        <v>-28857.58</v>
      </c>
      <c r="Z123" s="162">
        <v>0</v>
      </c>
      <c r="AA123" s="162">
        <v>26000</v>
      </c>
      <c r="AB123" s="162"/>
      <c r="AC123" s="162"/>
      <c r="AD123" s="162"/>
      <c r="AE123" s="162">
        <v>11166.1</v>
      </c>
      <c r="AF123" s="162">
        <v>11166.1</v>
      </c>
      <c r="AG123" s="162">
        <f t="shared" si="30"/>
        <v>-14833.9</v>
      </c>
      <c r="AI123" s="163">
        <v>0</v>
      </c>
      <c r="AJ123" s="163">
        <v>0</v>
      </c>
      <c r="AK123" s="199">
        <v>24768</v>
      </c>
      <c r="AL123" s="164">
        <f>IFERROR(VLOOKUP(B123,[2]rptBudgetaryBudgetCrossOrganiza!$A$4737:$N$5235,13,FALSE),"0")</f>
        <v>4416.22</v>
      </c>
      <c r="AM123" s="164"/>
      <c r="AN123" s="164"/>
      <c r="AO123" s="164"/>
      <c r="AP123" s="164"/>
      <c r="AQ123" s="164">
        <f t="shared" si="31"/>
        <v>0</v>
      </c>
      <c r="AS123" s="161"/>
      <c r="AT123" s="161"/>
      <c r="AU123" s="161"/>
      <c r="AV123" s="161"/>
      <c r="AW123" s="161"/>
      <c r="AX123" s="161"/>
      <c r="AY123" s="161"/>
      <c r="AZ123" s="161">
        <f t="shared" si="32"/>
        <v>0</v>
      </c>
      <c r="BB123" s="164"/>
      <c r="BC123" s="198" t="s">
        <v>452</v>
      </c>
    </row>
    <row r="124" spans="1:55" ht="45" x14ac:dyDescent="0.25">
      <c r="A124" s="158">
        <v>4</v>
      </c>
      <c r="B124" s="165" t="s">
        <v>255</v>
      </c>
      <c r="C124" s="159" t="str">
        <f t="shared" si="18"/>
        <v>30</v>
      </c>
      <c r="D124" s="159" t="str">
        <f t="shared" si="19"/>
        <v>45</v>
      </c>
      <c r="E124" s="147" t="str">
        <f t="shared" si="20"/>
        <v>000</v>
      </c>
      <c r="F124" s="147" t="str">
        <f t="shared" si="26"/>
        <v>5000.03</v>
      </c>
      <c r="G124" s="146" t="s">
        <v>87</v>
      </c>
      <c r="H124" s="188">
        <v>10000</v>
      </c>
      <c r="I124" s="188">
        <v>10000</v>
      </c>
      <c r="J124" s="160"/>
      <c r="K124" s="160"/>
      <c r="L124" s="160"/>
      <c r="M124" s="188">
        <v>6002.42</v>
      </c>
      <c r="N124" s="160">
        <v>6002.42</v>
      </c>
      <c r="O124" s="160">
        <f t="shared" si="29"/>
        <v>-3997.58</v>
      </c>
      <c r="Q124" s="161">
        <v>10000</v>
      </c>
      <c r="R124" s="161">
        <v>10000</v>
      </c>
      <c r="S124" s="161"/>
      <c r="T124" s="161"/>
      <c r="U124" s="161"/>
      <c r="V124" s="161">
        <v>6513.59</v>
      </c>
      <c r="W124" s="161">
        <v>6513.59</v>
      </c>
      <c r="X124" s="161">
        <f t="shared" si="21"/>
        <v>-3486.41</v>
      </c>
      <c r="Z124" s="162">
        <v>8000</v>
      </c>
      <c r="AA124" s="162">
        <v>8000</v>
      </c>
      <c r="AB124" s="162"/>
      <c r="AC124" s="162"/>
      <c r="AD124" s="162"/>
      <c r="AE124" s="162">
        <v>13388.51</v>
      </c>
      <c r="AF124" s="162">
        <v>13388.51</v>
      </c>
      <c r="AG124" s="162">
        <f t="shared" si="30"/>
        <v>5388.51</v>
      </c>
      <c r="AI124" s="163">
        <v>8240</v>
      </c>
      <c r="AJ124" s="163">
        <v>8240</v>
      </c>
      <c r="AK124" s="199">
        <v>15889</v>
      </c>
      <c r="AL124" s="164">
        <f>IFERROR(VLOOKUP(B124,[2]rptBudgetaryBudgetCrossOrganiza!$A$4737:$N$5235,13,FALSE),"0")</f>
        <v>2772.91</v>
      </c>
      <c r="AM124" s="164"/>
      <c r="AN124" s="164"/>
      <c r="AO124" s="164"/>
      <c r="AP124" s="164"/>
      <c r="AQ124" s="164">
        <f t="shared" si="31"/>
        <v>-8240</v>
      </c>
      <c r="AS124" s="161"/>
      <c r="AT124" s="161"/>
      <c r="AU124" s="161"/>
      <c r="AV124" s="161"/>
      <c r="AW124" s="161"/>
      <c r="AX124" s="161"/>
      <c r="AY124" s="161"/>
      <c r="AZ124" s="161">
        <f t="shared" si="32"/>
        <v>0</v>
      </c>
      <c r="BB124" s="164"/>
      <c r="BC124" s="198" t="s">
        <v>450</v>
      </c>
    </row>
    <row r="125" spans="1:55" x14ac:dyDescent="0.25">
      <c r="A125" s="158">
        <v>4</v>
      </c>
      <c r="B125" s="146" t="s">
        <v>258</v>
      </c>
      <c r="C125" s="159" t="str">
        <f t="shared" si="18"/>
        <v>30</v>
      </c>
      <c r="D125" s="159" t="str">
        <f t="shared" si="19"/>
        <v>45</v>
      </c>
      <c r="E125" s="147" t="str">
        <f t="shared" si="20"/>
        <v>000</v>
      </c>
      <c r="F125" s="147" t="str">
        <f t="shared" si="26"/>
        <v>5000.04</v>
      </c>
      <c r="G125" s="146" t="s">
        <v>88</v>
      </c>
      <c r="H125" s="188">
        <v>500</v>
      </c>
      <c r="I125" s="188">
        <v>500</v>
      </c>
      <c r="J125" s="160"/>
      <c r="K125" s="160"/>
      <c r="L125" s="160"/>
      <c r="M125" s="188">
        <v>0</v>
      </c>
      <c r="N125" s="160">
        <v>0</v>
      </c>
      <c r="O125" s="160">
        <f t="shared" si="29"/>
        <v>-500</v>
      </c>
      <c r="Q125" s="161">
        <v>0</v>
      </c>
      <c r="R125" s="161">
        <v>0</v>
      </c>
      <c r="S125" s="161"/>
      <c r="T125" s="161"/>
      <c r="U125" s="161"/>
      <c r="V125" s="161">
        <v>0</v>
      </c>
      <c r="W125" s="161">
        <v>0</v>
      </c>
      <c r="X125" s="161">
        <f t="shared" si="21"/>
        <v>0</v>
      </c>
      <c r="Z125" s="162">
        <v>0</v>
      </c>
      <c r="AA125" s="162">
        <v>0</v>
      </c>
      <c r="AB125" s="162"/>
      <c r="AC125" s="162"/>
      <c r="AD125" s="162"/>
      <c r="AE125" s="162">
        <v>0</v>
      </c>
      <c r="AF125" s="162">
        <v>0</v>
      </c>
      <c r="AG125" s="162">
        <f t="shared" si="30"/>
        <v>0</v>
      </c>
      <c r="AI125" s="163">
        <v>0</v>
      </c>
      <c r="AJ125" s="163">
        <v>0</v>
      </c>
      <c r="AK125" s="164">
        <v>0</v>
      </c>
      <c r="AL125" s="164">
        <f>IFERROR(VLOOKUP(B125,[2]rptBudgetaryBudgetCrossOrganiza!$A$4737:$N$5235,13,FALSE),"0")</f>
        <v>0</v>
      </c>
      <c r="AM125" s="164"/>
      <c r="AN125" s="164"/>
      <c r="AO125" s="164"/>
      <c r="AP125" s="164"/>
      <c r="AQ125" s="164">
        <f t="shared" si="31"/>
        <v>0</v>
      </c>
      <c r="AS125" s="161"/>
      <c r="AT125" s="161"/>
      <c r="AU125" s="161"/>
      <c r="AV125" s="161"/>
      <c r="AW125" s="161"/>
      <c r="AX125" s="161"/>
      <c r="AY125" s="161"/>
      <c r="AZ125" s="161">
        <f t="shared" si="32"/>
        <v>0</v>
      </c>
      <c r="BB125" s="164"/>
      <c r="BC125" s="164"/>
    </row>
    <row r="126" spans="1:55" x14ac:dyDescent="0.25">
      <c r="A126" s="158">
        <v>4</v>
      </c>
      <c r="B126" s="146" t="s">
        <v>262</v>
      </c>
      <c r="C126" s="159" t="str">
        <f t="shared" si="18"/>
        <v>30</v>
      </c>
      <c r="D126" s="159" t="str">
        <f t="shared" si="19"/>
        <v>45</v>
      </c>
      <c r="E126" s="147" t="str">
        <f t="shared" si="20"/>
        <v>000</v>
      </c>
      <c r="F126" s="147" t="str">
        <f t="shared" si="26"/>
        <v>5000.06</v>
      </c>
      <c r="G126" s="146" t="s">
        <v>90</v>
      </c>
      <c r="H126" s="188">
        <v>0</v>
      </c>
      <c r="I126" s="188">
        <v>0</v>
      </c>
      <c r="J126" s="160"/>
      <c r="K126" s="160"/>
      <c r="L126" s="160"/>
      <c r="M126" s="188">
        <v>0</v>
      </c>
      <c r="N126" s="160">
        <v>0</v>
      </c>
      <c r="O126" s="160">
        <f t="shared" si="29"/>
        <v>0</v>
      </c>
      <c r="Q126" s="161">
        <v>0</v>
      </c>
      <c r="R126" s="161">
        <v>0</v>
      </c>
      <c r="S126" s="161"/>
      <c r="T126" s="161"/>
      <c r="U126" s="161"/>
      <c r="V126" s="161">
        <v>5154.58</v>
      </c>
      <c r="W126" s="161">
        <v>5154.58</v>
      </c>
      <c r="X126" s="161">
        <f t="shared" si="21"/>
        <v>5154.58</v>
      </c>
      <c r="Z126" s="162">
        <v>6690</v>
      </c>
      <c r="AA126" s="162">
        <v>6690</v>
      </c>
      <c r="AB126" s="162"/>
      <c r="AC126" s="162"/>
      <c r="AD126" s="162"/>
      <c r="AE126" s="162">
        <v>2219.91</v>
      </c>
      <c r="AF126" s="162">
        <v>2219.91</v>
      </c>
      <c r="AG126" s="162">
        <f t="shared" si="30"/>
        <v>-4470.09</v>
      </c>
      <c r="AI126" s="163">
        <v>6690</v>
      </c>
      <c r="AJ126" s="163">
        <v>6690</v>
      </c>
      <c r="AK126" s="164">
        <v>6690</v>
      </c>
      <c r="AL126" s="164">
        <f>IFERROR(VLOOKUP(B126,[2]rptBudgetaryBudgetCrossOrganiza!$A$4737:$N$5235,13,FALSE),"0")</f>
        <v>0</v>
      </c>
      <c r="AM126" s="164"/>
      <c r="AN126" s="164"/>
      <c r="AO126" s="164"/>
      <c r="AP126" s="164"/>
      <c r="AQ126" s="164">
        <f t="shared" si="31"/>
        <v>-6690</v>
      </c>
      <c r="AS126" s="161"/>
      <c r="AT126" s="161"/>
      <c r="AU126" s="161"/>
      <c r="AV126" s="161"/>
      <c r="AW126" s="161"/>
      <c r="AX126" s="161"/>
      <c r="AY126" s="161"/>
      <c r="AZ126" s="161">
        <f t="shared" si="32"/>
        <v>0</v>
      </c>
      <c r="BB126" s="164"/>
      <c r="BC126" s="164"/>
    </row>
    <row r="127" spans="1:55" x14ac:dyDescent="0.25">
      <c r="A127" s="158">
        <v>4</v>
      </c>
      <c r="B127" s="146" t="s">
        <v>265</v>
      </c>
      <c r="C127" s="159" t="str">
        <f t="shared" si="18"/>
        <v>30</v>
      </c>
      <c r="D127" s="159" t="str">
        <f t="shared" si="19"/>
        <v>45</v>
      </c>
      <c r="E127" s="147" t="str">
        <f t="shared" si="20"/>
        <v>000</v>
      </c>
      <c r="F127" s="147" t="str">
        <f t="shared" si="26"/>
        <v>5000.07</v>
      </c>
      <c r="G127" s="146" t="s">
        <v>91</v>
      </c>
      <c r="H127" s="188">
        <v>3475</v>
      </c>
      <c r="I127" s="188">
        <v>3475</v>
      </c>
      <c r="J127" s="160"/>
      <c r="K127" s="160"/>
      <c r="L127" s="160"/>
      <c r="M127" s="188">
        <v>1765.49</v>
      </c>
      <c r="N127" s="160">
        <v>1765.49</v>
      </c>
      <c r="O127" s="160">
        <f t="shared" si="29"/>
        <v>-1709.51</v>
      </c>
      <c r="Q127" s="161">
        <v>6990</v>
      </c>
      <c r="R127" s="161">
        <v>6990</v>
      </c>
      <c r="S127" s="161"/>
      <c r="T127" s="161"/>
      <c r="U127" s="161"/>
      <c r="V127" s="161">
        <v>0</v>
      </c>
      <c r="W127" s="161">
        <v>0</v>
      </c>
      <c r="X127" s="161">
        <f t="shared" si="21"/>
        <v>-6990</v>
      </c>
      <c r="Z127" s="162">
        <v>7330</v>
      </c>
      <c r="AA127" s="162">
        <v>7330</v>
      </c>
      <c r="AB127" s="162"/>
      <c r="AC127" s="162"/>
      <c r="AD127" s="162"/>
      <c r="AE127" s="162">
        <v>6776.36</v>
      </c>
      <c r="AF127" s="162">
        <v>6776.36</v>
      </c>
      <c r="AG127" s="162">
        <f t="shared" si="30"/>
        <v>-553.64000000000033</v>
      </c>
      <c r="AI127" s="163">
        <v>7550</v>
      </c>
      <c r="AJ127" s="163">
        <v>7550</v>
      </c>
      <c r="AK127" s="164">
        <v>7550</v>
      </c>
      <c r="AL127" s="164">
        <f>IFERROR(VLOOKUP(B127,[2]rptBudgetaryBudgetCrossOrganiza!$A$4737:$N$5235,13,FALSE),"0")</f>
        <v>0</v>
      </c>
      <c r="AM127" s="164"/>
      <c r="AN127" s="164"/>
      <c r="AO127" s="164"/>
      <c r="AP127" s="164"/>
      <c r="AQ127" s="164">
        <f t="shared" si="31"/>
        <v>-7550</v>
      </c>
      <c r="AS127" s="161"/>
      <c r="AT127" s="161"/>
      <c r="AU127" s="161"/>
      <c r="AV127" s="161"/>
      <c r="AW127" s="161"/>
      <c r="AX127" s="161"/>
      <c r="AY127" s="161"/>
      <c r="AZ127" s="161">
        <f t="shared" si="32"/>
        <v>0</v>
      </c>
      <c r="BB127" s="164"/>
      <c r="BC127" s="164"/>
    </row>
    <row r="128" spans="1:55" x14ac:dyDescent="0.25">
      <c r="A128" s="158">
        <v>4</v>
      </c>
      <c r="B128" s="146" t="s">
        <v>268</v>
      </c>
      <c r="C128" s="159" t="str">
        <f t="shared" si="18"/>
        <v>30</v>
      </c>
      <c r="D128" s="159" t="str">
        <f t="shared" si="19"/>
        <v>45</v>
      </c>
      <c r="E128" s="147" t="str">
        <f t="shared" si="20"/>
        <v>000</v>
      </c>
      <c r="F128" s="147" t="str">
        <f t="shared" si="26"/>
        <v>5000.08</v>
      </c>
      <c r="G128" s="146" t="s">
        <v>92</v>
      </c>
      <c r="H128" s="188">
        <v>2995</v>
      </c>
      <c r="I128" s="188">
        <v>2995</v>
      </c>
      <c r="J128" s="160"/>
      <c r="K128" s="160"/>
      <c r="L128" s="160"/>
      <c r="M128" s="188">
        <v>1020.1</v>
      </c>
      <c r="N128" s="160">
        <v>1020.1</v>
      </c>
      <c r="O128" s="160">
        <f t="shared" si="29"/>
        <v>-1974.9</v>
      </c>
      <c r="Q128" s="161">
        <v>2625</v>
      </c>
      <c r="R128" s="161">
        <v>2625</v>
      </c>
      <c r="S128" s="161"/>
      <c r="T128" s="161"/>
      <c r="U128" s="161"/>
      <c r="V128" s="161">
        <v>2597.0300000000002</v>
      </c>
      <c r="W128" s="161">
        <v>2597.0300000000002</v>
      </c>
      <c r="X128" s="161">
        <f t="shared" si="21"/>
        <v>-27.9699999999998</v>
      </c>
      <c r="Z128" s="162">
        <v>5090</v>
      </c>
      <c r="AA128" s="162">
        <v>5090</v>
      </c>
      <c r="AB128" s="162"/>
      <c r="AC128" s="162"/>
      <c r="AD128" s="162"/>
      <c r="AE128" s="162">
        <v>2389.96</v>
      </c>
      <c r="AF128" s="162">
        <v>2389.96</v>
      </c>
      <c r="AG128" s="162">
        <f t="shared" si="30"/>
        <v>-2700.04</v>
      </c>
      <c r="AI128" s="163">
        <v>5243</v>
      </c>
      <c r="AJ128" s="163">
        <v>5243</v>
      </c>
      <c r="AK128" s="164">
        <v>5243</v>
      </c>
      <c r="AL128" s="164">
        <f>IFERROR(VLOOKUP(B128,[2]rptBudgetaryBudgetCrossOrganiza!$A$4737:$N$5235,13,FALSE),"0")</f>
        <v>0</v>
      </c>
      <c r="AM128" s="164"/>
      <c r="AN128" s="164"/>
      <c r="AO128" s="164"/>
      <c r="AP128" s="164"/>
      <c r="AQ128" s="164">
        <f t="shared" si="31"/>
        <v>-5243</v>
      </c>
      <c r="AS128" s="161"/>
      <c r="AT128" s="161"/>
      <c r="AU128" s="161"/>
      <c r="AV128" s="161"/>
      <c r="AW128" s="161"/>
      <c r="AX128" s="161"/>
      <c r="AY128" s="161"/>
      <c r="AZ128" s="161">
        <f t="shared" si="32"/>
        <v>0</v>
      </c>
      <c r="BB128" s="164"/>
      <c r="BC128" s="164"/>
    </row>
    <row r="129" spans="1:55" x14ac:dyDescent="0.25">
      <c r="A129" s="158">
        <v>4</v>
      </c>
      <c r="B129" s="146" t="s">
        <v>431</v>
      </c>
      <c r="C129" s="159" t="str">
        <f t="shared" si="18"/>
        <v>30</v>
      </c>
      <c r="D129" s="159" t="str">
        <f t="shared" si="19"/>
        <v>45</v>
      </c>
      <c r="E129" s="147" t="str">
        <f t="shared" si="20"/>
        <v>000</v>
      </c>
      <c r="F129" s="147" t="str">
        <f t="shared" si="26"/>
        <v>5000.10</v>
      </c>
      <c r="G129" s="146" t="s">
        <v>93</v>
      </c>
      <c r="H129" s="188">
        <v>0</v>
      </c>
      <c r="I129" s="188">
        <v>0</v>
      </c>
      <c r="J129" s="160"/>
      <c r="K129" s="160"/>
      <c r="L129" s="160"/>
      <c r="M129" s="188">
        <v>0</v>
      </c>
      <c r="N129" s="160">
        <v>0</v>
      </c>
      <c r="O129" s="160">
        <f t="shared" si="29"/>
        <v>0</v>
      </c>
      <c r="Q129" s="161">
        <v>0</v>
      </c>
      <c r="R129" s="161">
        <v>0</v>
      </c>
      <c r="S129" s="161"/>
      <c r="T129" s="161"/>
      <c r="U129" s="161"/>
      <c r="V129" s="161">
        <v>0</v>
      </c>
      <c r="W129" s="161">
        <v>0</v>
      </c>
      <c r="X129" s="161">
        <f t="shared" si="21"/>
        <v>0</v>
      </c>
      <c r="Z129" s="162">
        <v>0</v>
      </c>
      <c r="AA129" s="162">
        <v>0</v>
      </c>
      <c r="AB129" s="162"/>
      <c r="AC129" s="162"/>
      <c r="AD129" s="162"/>
      <c r="AE129" s="162">
        <v>0</v>
      </c>
      <c r="AF129" s="162">
        <v>0</v>
      </c>
      <c r="AG129" s="162">
        <f t="shared" si="30"/>
        <v>0</v>
      </c>
      <c r="AI129" s="163">
        <v>0</v>
      </c>
      <c r="AJ129" s="163">
        <v>0</v>
      </c>
      <c r="AK129" s="164">
        <v>0</v>
      </c>
      <c r="AL129" s="164">
        <f>IFERROR(VLOOKUP(B129,[2]rptBudgetaryBudgetCrossOrganiza!$A$4737:$N$5235,13,FALSE),"0")</f>
        <v>0</v>
      </c>
      <c r="AM129" s="164"/>
      <c r="AN129" s="164"/>
      <c r="AO129" s="164"/>
      <c r="AP129" s="164"/>
      <c r="AQ129" s="164">
        <f t="shared" si="31"/>
        <v>0</v>
      </c>
      <c r="AS129" s="161"/>
      <c r="AT129" s="161"/>
      <c r="AU129" s="161"/>
      <c r="AV129" s="161"/>
      <c r="AW129" s="161"/>
      <c r="AX129" s="161"/>
      <c r="AY129" s="161"/>
      <c r="AZ129" s="161">
        <f t="shared" si="32"/>
        <v>0</v>
      </c>
      <c r="BB129" s="164"/>
      <c r="BC129" s="164"/>
    </row>
    <row r="130" spans="1:55" x14ac:dyDescent="0.25">
      <c r="A130" s="158">
        <v>4</v>
      </c>
      <c r="B130" s="146" t="s">
        <v>271</v>
      </c>
      <c r="C130" s="159" t="str">
        <f t="shared" si="18"/>
        <v>30</v>
      </c>
      <c r="D130" s="159" t="str">
        <f t="shared" si="19"/>
        <v>45</v>
      </c>
      <c r="E130" s="147" t="str">
        <f t="shared" si="20"/>
        <v>000</v>
      </c>
      <c r="F130" s="147" t="str">
        <f t="shared" si="26"/>
        <v>5000.11</v>
      </c>
      <c r="G130" s="146" t="s">
        <v>94</v>
      </c>
      <c r="H130" s="188">
        <v>0</v>
      </c>
      <c r="I130" s="188">
        <v>0</v>
      </c>
      <c r="J130" s="160"/>
      <c r="K130" s="160"/>
      <c r="L130" s="160"/>
      <c r="M130" s="188">
        <v>0</v>
      </c>
      <c r="N130" s="160">
        <v>0</v>
      </c>
      <c r="O130" s="160">
        <f t="shared" si="29"/>
        <v>0</v>
      </c>
      <c r="Q130" s="161">
        <v>0</v>
      </c>
      <c r="R130" s="161">
        <v>0</v>
      </c>
      <c r="S130" s="161"/>
      <c r="T130" s="161"/>
      <c r="U130" s="161"/>
      <c r="V130" s="161">
        <v>0</v>
      </c>
      <c r="W130" s="161">
        <v>0</v>
      </c>
      <c r="X130" s="161">
        <f t="shared" si="21"/>
        <v>0</v>
      </c>
      <c r="Z130" s="162">
        <v>0</v>
      </c>
      <c r="AA130" s="162">
        <v>0</v>
      </c>
      <c r="AB130" s="162"/>
      <c r="AC130" s="162"/>
      <c r="AD130" s="162"/>
      <c r="AE130" s="162">
        <v>0</v>
      </c>
      <c r="AF130" s="162">
        <v>0</v>
      </c>
      <c r="AG130" s="162">
        <f t="shared" si="30"/>
        <v>0</v>
      </c>
      <c r="AI130" s="163">
        <v>0</v>
      </c>
      <c r="AJ130" s="163">
        <v>0</v>
      </c>
      <c r="AK130" s="164">
        <v>0</v>
      </c>
      <c r="AL130" s="164">
        <f>IFERROR(VLOOKUP(B130,[2]rptBudgetaryBudgetCrossOrganiza!$A$4737:$N$5235,13,FALSE),"0")</f>
        <v>0</v>
      </c>
      <c r="AM130" s="164"/>
      <c r="AN130" s="164"/>
      <c r="AO130" s="164"/>
      <c r="AP130" s="164"/>
      <c r="AQ130" s="164">
        <f t="shared" si="31"/>
        <v>0</v>
      </c>
      <c r="AS130" s="161"/>
      <c r="AT130" s="161"/>
      <c r="AU130" s="161"/>
      <c r="AV130" s="161"/>
      <c r="AW130" s="161"/>
      <c r="AX130" s="161"/>
      <c r="AY130" s="161"/>
      <c r="AZ130" s="161">
        <f t="shared" si="32"/>
        <v>0</v>
      </c>
      <c r="BB130" s="164"/>
      <c r="BC130" s="164"/>
    </row>
    <row r="131" spans="1:55" x14ac:dyDescent="0.25">
      <c r="A131" s="158">
        <v>4</v>
      </c>
      <c r="B131" s="146" t="s">
        <v>274</v>
      </c>
      <c r="C131" s="159" t="str">
        <f t="shared" si="18"/>
        <v>30</v>
      </c>
      <c r="D131" s="159" t="str">
        <f t="shared" si="19"/>
        <v>45</v>
      </c>
      <c r="E131" s="147" t="str">
        <f t="shared" si="20"/>
        <v>000</v>
      </c>
      <c r="F131" s="147" t="str">
        <f t="shared" ref="F131:F162" si="33">RIGHT(B131,7)</f>
        <v>5000.12</v>
      </c>
      <c r="G131" s="146" t="s">
        <v>95</v>
      </c>
      <c r="H131" s="188">
        <v>0</v>
      </c>
      <c r="I131" s="188">
        <v>0</v>
      </c>
      <c r="J131" s="160"/>
      <c r="K131" s="160"/>
      <c r="L131" s="160"/>
      <c r="M131" s="188">
        <v>0</v>
      </c>
      <c r="N131" s="160">
        <v>0</v>
      </c>
      <c r="O131" s="160">
        <f t="shared" si="29"/>
        <v>0</v>
      </c>
      <c r="Q131" s="161">
        <v>0</v>
      </c>
      <c r="R131" s="161">
        <v>0</v>
      </c>
      <c r="S131" s="161"/>
      <c r="T131" s="161"/>
      <c r="U131" s="161"/>
      <c r="V131" s="161">
        <v>0</v>
      </c>
      <c r="W131" s="161">
        <v>0</v>
      </c>
      <c r="X131" s="161">
        <f t="shared" si="21"/>
        <v>0</v>
      </c>
      <c r="Z131" s="162">
        <v>0</v>
      </c>
      <c r="AA131" s="162">
        <v>0</v>
      </c>
      <c r="AB131" s="162"/>
      <c r="AC131" s="162"/>
      <c r="AD131" s="162"/>
      <c r="AE131" s="162">
        <v>0</v>
      </c>
      <c r="AF131" s="162">
        <v>0</v>
      </c>
      <c r="AG131" s="162">
        <f t="shared" si="30"/>
        <v>0</v>
      </c>
      <c r="AI131" s="163">
        <v>0</v>
      </c>
      <c r="AJ131" s="163">
        <v>0</v>
      </c>
      <c r="AK131" s="164">
        <v>0</v>
      </c>
      <c r="AL131" s="164">
        <f>IFERROR(VLOOKUP(B131,[2]rptBudgetaryBudgetCrossOrganiza!$A$4737:$N$5235,13,FALSE),"0")</f>
        <v>0</v>
      </c>
      <c r="AM131" s="164"/>
      <c r="AN131" s="164"/>
      <c r="AO131" s="164"/>
      <c r="AP131" s="164"/>
      <c r="AQ131" s="164">
        <f t="shared" si="31"/>
        <v>0</v>
      </c>
      <c r="AS131" s="161"/>
      <c r="AT131" s="161"/>
      <c r="AU131" s="161"/>
      <c r="AV131" s="161"/>
      <c r="AW131" s="161"/>
      <c r="AX131" s="161"/>
      <c r="AY131" s="161"/>
      <c r="AZ131" s="161">
        <f t="shared" si="32"/>
        <v>0</v>
      </c>
      <c r="BB131" s="164"/>
      <c r="BC131" s="164"/>
    </row>
    <row r="132" spans="1:55" x14ac:dyDescent="0.25">
      <c r="A132" s="158">
        <v>4</v>
      </c>
      <c r="B132" s="146" t="s">
        <v>277</v>
      </c>
      <c r="C132" s="159" t="str">
        <f t="shared" ref="C132:C182" si="34">MID(B132,5,2)</f>
        <v>30</v>
      </c>
      <c r="D132" s="159" t="str">
        <f t="shared" ref="D132:D182" si="35">MID(B132,8,2)</f>
        <v>45</v>
      </c>
      <c r="E132" s="147" t="str">
        <f t="shared" ref="E132:E182" si="36">MID(B132,11,3)</f>
        <v>000</v>
      </c>
      <c r="F132" s="147" t="str">
        <f t="shared" si="33"/>
        <v>5000.99</v>
      </c>
      <c r="G132" s="146" t="s">
        <v>96</v>
      </c>
      <c r="H132" s="188">
        <v>132900</v>
      </c>
      <c r="I132" s="188">
        <v>-5035</v>
      </c>
      <c r="J132" s="160"/>
      <c r="K132" s="160"/>
      <c r="L132" s="160"/>
      <c r="M132" s="188">
        <v>0</v>
      </c>
      <c r="N132" s="160">
        <v>0</v>
      </c>
      <c r="O132" s="160">
        <f t="shared" si="29"/>
        <v>5035</v>
      </c>
      <c r="Q132" s="161">
        <v>0</v>
      </c>
      <c r="R132" s="161">
        <v>0</v>
      </c>
      <c r="S132" s="161"/>
      <c r="T132" s="161"/>
      <c r="U132" s="161"/>
      <c r="V132" s="161">
        <v>0</v>
      </c>
      <c r="W132" s="161">
        <v>0</v>
      </c>
      <c r="X132" s="161">
        <f t="shared" si="21"/>
        <v>0</v>
      </c>
      <c r="Z132" s="162">
        <v>0</v>
      </c>
      <c r="AA132" s="162">
        <v>0</v>
      </c>
      <c r="AB132" s="162"/>
      <c r="AC132" s="162"/>
      <c r="AD132" s="162"/>
      <c r="AE132" s="162">
        <v>0</v>
      </c>
      <c r="AF132" s="162">
        <v>0</v>
      </c>
      <c r="AG132" s="162">
        <f t="shared" si="30"/>
        <v>0</v>
      </c>
      <c r="AI132" s="163">
        <v>0</v>
      </c>
      <c r="AJ132" s="163">
        <v>0</v>
      </c>
      <c r="AK132" s="164">
        <v>0</v>
      </c>
      <c r="AL132" s="164">
        <f>IFERROR(VLOOKUP(B132,[2]rptBudgetaryBudgetCrossOrganiza!$A$4737:$N$5235,13,FALSE),"0")</f>
        <v>0</v>
      </c>
      <c r="AM132" s="164"/>
      <c r="AN132" s="164"/>
      <c r="AO132" s="164"/>
      <c r="AP132" s="164"/>
      <c r="AQ132" s="164">
        <f t="shared" si="31"/>
        <v>0</v>
      </c>
      <c r="AS132" s="161"/>
      <c r="AT132" s="161"/>
      <c r="AU132" s="161"/>
      <c r="AV132" s="161"/>
      <c r="AW132" s="161"/>
      <c r="AX132" s="161"/>
      <c r="AY132" s="161"/>
      <c r="AZ132" s="161">
        <f t="shared" si="32"/>
        <v>0</v>
      </c>
      <c r="BB132" s="164"/>
      <c r="BC132" s="164"/>
    </row>
    <row r="133" spans="1:55" x14ac:dyDescent="0.25">
      <c r="A133" s="158">
        <v>4</v>
      </c>
      <c r="B133" s="146" t="s">
        <v>435</v>
      </c>
      <c r="C133" s="159" t="str">
        <f t="shared" si="34"/>
        <v>30</v>
      </c>
      <c r="D133" s="159" t="str">
        <f t="shared" si="35"/>
        <v>45</v>
      </c>
      <c r="E133" s="147" t="str">
        <f t="shared" si="36"/>
        <v>000</v>
      </c>
      <c r="F133" s="147" t="str">
        <f t="shared" si="33"/>
        <v>5100.00</v>
      </c>
      <c r="G133" s="146" t="s">
        <v>97</v>
      </c>
      <c r="H133" s="188">
        <v>110615</v>
      </c>
      <c r="I133" s="188">
        <v>110615</v>
      </c>
      <c r="J133" s="160"/>
      <c r="K133" s="160"/>
      <c r="L133" s="160"/>
      <c r="M133" s="188">
        <v>96267.53</v>
      </c>
      <c r="N133" s="160">
        <v>96267.53</v>
      </c>
      <c r="O133" s="160">
        <f t="shared" si="29"/>
        <v>-14347.470000000001</v>
      </c>
      <c r="Q133" s="161">
        <v>160840</v>
      </c>
      <c r="R133" s="161">
        <v>160840</v>
      </c>
      <c r="S133" s="161"/>
      <c r="T133" s="161"/>
      <c r="U133" s="161"/>
      <c r="V133" s="161">
        <v>162186.51999999999</v>
      </c>
      <c r="W133" s="161">
        <v>162186.51999999999</v>
      </c>
      <c r="X133" s="161">
        <f t="shared" si="21"/>
        <v>1346.5199999999895</v>
      </c>
      <c r="Z133" s="162">
        <v>184640</v>
      </c>
      <c r="AA133" s="162">
        <v>184640</v>
      </c>
      <c r="AB133" s="162"/>
      <c r="AC133" s="162"/>
      <c r="AD133" s="162"/>
      <c r="AE133" s="162">
        <v>155521.63</v>
      </c>
      <c r="AF133" s="162">
        <v>155521.63</v>
      </c>
      <c r="AG133" s="162">
        <f t="shared" si="30"/>
        <v>-29118.369999999995</v>
      </c>
      <c r="AI133" s="163">
        <v>184640</v>
      </c>
      <c r="AJ133" s="163">
        <v>184640</v>
      </c>
      <c r="AK133" s="164">
        <v>184640</v>
      </c>
      <c r="AL133" s="164">
        <f>IFERROR(VLOOKUP(B133,[2]rptBudgetaryBudgetCrossOrganiza!$A$4737:$N$5235,13,FALSE),"0")</f>
        <v>39344.050000000003</v>
      </c>
      <c r="AM133" s="164"/>
      <c r="AN133" s="164"/>
      <c r="AO133" s="164"/>
      <c r="AP133" s="164"/>
      <c r="AQ133" s="164">
        <f t="shared" si="31"/>
        <v>-184640</v>
      </c>
      <c r="AS133" s="161"/>
      <c r="AT133" s="161"/>
      <c r="AU133" s="161"/>
      <c r="AV133" s="161"/>
      <c r="AW133" s="161"/>
      <c r="AX133" s="161"/>
      <c r="AY133" s="161"/>
      <c r="AZ133" s="161">
        <f t="shared" si="32"/>
        <v>0</v>
      </c>
      <c r="BB133" s="164"/>
      <c r="BC133" s="164"/>
    </row>
    <row r="134" spans="1:55" x14ac:dyDescent="0.25">
      <c r="A134" s="158">
        <v>4</v>
      </c>
      <c r="B134" s="146" t="s">
        <v>280</v>
      </c>
      <c r="C134" s="159" t="str">
        <f t="shared" si="34"/>
        <v>30</v>
      </c>
      <c r="D134" s="159" t="str">
        <f t="shared" si="35"/>
        <v>45</v>
      </c>
      <c r="E134" s="147" t="str">
        <f t="shared" si="36"/>
        <v>000</v>
      </c>
      <c r="F134" s="147" t="str">
        <f t="shared" si="33"/>
        <v>5100.01</v>
      </c>
      <c r="G134" s="146" t="s">
        <v>98</v>
      </c>
      <c r="H134" s="188">
        <v>54475</v>
      </c>
      <c r="I134" s="188">
        <v>75573</v>
      </c>
      <c r="J134" s="160"/>
      <c r="K134" s="160"/>
      <c r="L134" s="160"/>
      <c r="M134" s="188">
        <v>50294.19</v>
      </c>
      <c r="N134" s="160">
        <v>50294.19</v>
      </c>
      <c r="O134" s="160">
        <f t="shared" si="29"/>
        <v>-25278.809999999998</v>
      </c>
      <c r="Q134" s="161">
        <v>71805</v>
      </c>
      <c r="R134" s="161">
        <v>71805</v>
      </c>
      <c r="S134" s="161"/>
      <c r="T134" s="161"/>
      <c r="U134" s="161"/>
      <c r="V134" s="161">
        <v>72558.09</v>
      </c>
      <c r="W134" s="161">
        <v>72558.09</v>
      </c>
      <c r="X134" s="161">
        <f t="shared" si="21"/>
        <v>753.08999999999651</v>
      </c>
      <c r="Z134" s="162">
        <v>79590</v>
      </c>
      <c r="AA134" s="162">
        <v>79590</v>
      </c>
      <c r="AB134" s="162"/>
      <c r="AC134" s="162"/>
      <c r="AD134" s="162"/>
      <c r="AE134" s="162">
        <v>74131.62</v>
      </c>
      <c r="AF134" s="162">
        <v>74131.62</v>
      </c>
      <c r="AG134" s="162">
        <f t="shared" si="30"/>
        <v>-5458.3800000000047</v>
      </c>
      <c r="AI134" s="163">
        <v>79590</v>
      </c>
      <c r="AJ134" s="163">
        <v>79590</v>
      </c>
      <c r="AK134" s="164">
        <v>79590</v>
      </c>
      <c r="AL134" s="164">
        <f>IFERROR(VLOOKUP(B134,[2]rptBudgetaryBudgetCrossOrganiza!$A$4737:$N$5235,13,FALSE),"0")</f>
        <v>20201.47</v>
      </c>
      <c r="AM134" s="164"/>
      <c r="AN134" s="164"/>
      <c r="AO134" s="164"/>
      <c r="AP134" s="164"/>
      <c r="AQ134" s="164">
        <f t="shared" si="31"/>
        <v>-79590</v>
      </c>
      <c r="AS134" s="161"/>
      <c r="AT134" s="161"/>
      <c r="AU134" s="161"/>
      <c r="AV134" s="161"/>
      <c r="AW134" s="161"/>
      <c r="AX134" s="161"/>
      <c r="AY134" s="161"/>
      <c r="AZ134" s="161">
        <f t="shared" si="32"/>
        <v>0</v>
      </c>
      <c r="BB134" s="164"/>
      <c r="BC134" s="164"/>
    </row>
    <row r="135" spans="1:55" x14ac:dyDescent="0.25">
      <c r="A135" s="158">
        <v>4</v>
      </c>
      <c r="B135" s="146" t="s">
        <v>283</v>
      </c>
      <c r="C135" s="159" t="str">
        <f t="shared" si="34"/>
        <v>30</v>
      </c>
      <c r="D135" s="159" t="str">
        <f t="shared" si="35"/>
        <v>45</v>
      </c>
      <c r="E135" s="147" t="str">
        <f t="shared" si="36"/>
        <v>000</v>
      </c>
      <c r="F135" s="147" t="str">
        <f t="shared" si="33"/>
        <v>5100.02</v>
      </c>
      <c r="G135" s="146" t="s">
        <v>99</v>
      </c>
      <c r="H135" s="188">
        <v>115620</v>
      </c>
      <c r="I135" s="188">
        <v>137220</v>
      </c>
      <c r="J135" s="160"/>
      <c r="K135" s="160"/>
      <c r="L135" s="160"/>
      <c r="M135" s="188">
        <v>61536.5</v>
      </c>
      <c r="N135" s="160">
        <v>61536.5</v>
      </c>
      <c r="O135" s="160">
        <f t="shared" si="29"/>
        <v>-75683.5</v>
      </c>
      <c r="Q135" s="161">
        <v>136340</v>
      </c>
      <c r="R135" s="161">
        <v>136340</v>
      </c>
      <c r="S135" s="161"/>
      <c r="T135" s="161"/>
      <c r="U135" s="161"/>
      <c r="V135" s="161">
        <v>102505.4</v>
      </c>
      <c r="W135" s="161">
        <v>102505.4</v>
      </c>
      <c r="X135" s="161">
        <f t="shared" si="21"/>
        <v>-33834.600000000006</v>
      </c>
      <c r="Z135" s="162">
        <v>104370</v>
      </c>
      <c r="AA135" s="162">
        <v>104370</v>
      </c>
      <c r="AB135" s="162"/>
      <c r="AC135" s="162"/>
      <c r="AD135" s="162"/>
      <c r="AE135" s="162">
        <v>82481.72</v>
      </c>
      <c r="AF135" s="162">
        <v>82481.72</v>
      </c>
      <c r="AG135" s="162">
        <f t="shared" si="30"/>
        <v>-21888.28</v>
      </c>
      <c r="AI135" s="163">
        <v>104370</v>
      </c>
      <c r="AJ135" s="163">
        <v>104370</v>
      </c>
      <c r="AK135" s="164">
        <v>104370</v>
      </c>
      <c r="AL135" s="164">
        <f>IFERROR(VLOOKUP(B135,[2]rptBudgetaryBudgetCrossOrganiza!$A$4737:$N$5235,13,FALSE),"0")</f>
        <v>20038.650000000001</v>
      </c>
      <c r="AM135" s="164"/>
      <c r="AN135" s="164"/>
      <c r="AO135" s="164"/>
      <c r="AP135" s="164"/>
      <c r="AQ135" s="164">
        <f t="shared" si="31"/>
        <v>-104370</v>
      </c>
      <c r="AS135" s="161"/>
      <c r="AT135" s="161"/>
      <c r="AU135" s="161"/>
      <c r="AV135" s="161"/>
      <c r="AW135" s="161"/>
      <c r="AX135" s="161"/>
      <c r="AY135" s="161"/>
      <c r="AZ135" s="161">
        <f t="shared" si="32"/>
        <v>0</v>
      </c>
      <c r="BB135" s="164"/>
      <c r="BC135" s="164"/>
    </row>
    <row r="136" spans="1:55" x14ac:dyDescent="0.25">
      <c r="A136" s="158">
        <v>4</v>
      </c>
      <c r="B136" s="146" t="s">
        <v>286</v>
      </c>
      <c r="C136" s="159" t="str">
        <f t="shared" si="34"/>
        <v>30</v>
      </c>
      <c r="D136" s="159" t="str">
        <f t="shared" si="35"/>
        <v>45</v>
      </c>
      <c r="E136" s="147" t="str">
        <f t="shared" si="36"/>
        <v>000</v>
      </c>
      <c r="F136" s="147" t="str">
        <f t="shared" si="33"/>
        <v>5100.03</v>
      </c>
      <c r="G136" s="146" t="s">
        <v>100</v>
      </c>
      <c r="H136" s="188">
        <v>9725</v>
      </c>
      <c r="I136" s="188">
        <v>11379</v>
      </c>
      <c r="J136" s="160"/>
      <c r="K136" s="160"/>
      <c r="L136" s="160"/>
      <c r="M136" s="188">
        <v>7839.2</v>
      </c>
      <c r="N136" s="160">
        <v>7839.2</v>
      </c>
      <c r="O136" s="160">
        <f t="shared" si="29"/>
        <v>-3539.8</v>
      </c>
      <c r="Q136" s="161">
        <v>11955</v>
      </c>
      <c r="R136" s="161">
        <v>11955</v>
      </c>
      <c r="S136" s="161"/>
      <c r="T136" s="161"/>
      <c r="U136" s="161"/>
      <c r="V136" s="161">
        <v>10809.81</v>
      </c>
      <c r="W136" s="161">
        <v>10809.81</v>
      </c>
      <c r="X136" s="161">
        <f t="shared" si="21"/>
        <v>-1145.1900000000005</v>
      </c>
      <c r="Z136" s="162">
        <v>11950</v>
      </c>
      <c r="AA136" s="162">
        <v>11950</v>
      </c>
      <c r="AB136" s="162"/>
      <c r="AC136" s="162"/>
      <c r="AD136" s="162"/>
      <c r="AE136" s="162">
        <v>9678.48</v>
      </c>
      <c r="AF136" s="162">
        <v>9678.48</v>
      </c>
      <c r="AG136" s="162">
        <f t="shared" si="30"/>
        <v>-2271.5200000000004</v>
      </c>
      <c r="AI136" s="163">
        <v>11950</v>
      </c>
      <c r="AJ136" s="163">
        <v>11950</v>
      </c>
      <c r="AK136" s="164">
        <v>11950</v>
      </c>
      <c r="AL136" s="164">
        <f>IFERROR(VLOOKUP(B136,[2]rptBudgetaryBudgetCrossOrganiza!$A$4737:$N$5235,13,FALSE),"0")</f>
        <v>2278.6</v>
      </c>
      <c r="AM136" s="164"/>
      <c r="AN136" s="164"/>
      <c r="AO136" s="164"/>
      <c r="AP136" s="164"/>
      <c r="AQ136" s="164">
        <f t="shared" si="31"/>
        <v>-11950</v>
      </c>
      <c r="AS136" s="161"/>
      <c r="AT136" s="161"/>
      <c r="AU136" s="161"/>
      <c r="AV136" s="161"/>
      <c r="AW136" s="161"/>
      <c r="AX136" s="161"/>
      <c r="AY136" s="161"/>
      <c r="AZ136" s="161">
        <f t="shared" si="32"/>
        <v>0</v>
      </c>
      <c r="BB136" s="164"/>
      <c r="BC136" s="164"/>
    </row>
    <row r="137" spans="1:55" x14ac:dyDescent="0.25">
      <c r="A137" s="158">
        <v>4</v>
      </c>
      <c r="B137" s="146" t="s">
        <v>289</v>
      </c>
      <c r="C137" s="159" t="str">
        <f t="shared" si="34"/>
        <v>30</v>
      </c>
      <c r="D137" s="159" t="str">
        <f t="shared" si="35"/>
        <v>45</v>
      </c>
      <c r="E137" s="147" t="str">
        <f t="shared" si="36"/>
        <v>000</v>
      </c>
      <c r="F137" s="147" t="str">
        <f t="shared" si="33"/>
        <v>5100.04</v>
      </c>
      <c r="G137" s="146" t="s">
        <v>101</v>
      </c>
      <c r="H137" s="188">
        <v>1685</v>
      </c>
      <c r="I137" s="188">
        <v>1925</v>
      </c>
      <c r="J137" s="160"/>
      <c r="K137" s="160"/>
      <c r="L137" s="160"/>
      <c r="M137" s="188">
        <v>1450.74</v>
      </c>
      <c r="N137" s="160">
        <v>1450.74</v>
      </c>
      <c r="O137" s="160">
        <f t="shared" si="29"/>
        <v>-474.26</v>
      </c>
      <c r="Q137" s="161">
        <v>2085</v>
      </c>
      <c r="R137" s="161">
        <v>2085</v>
      </c>
      <c r="S137" s="161"/>
      <c r="T137" s="161"/>
      <c r="U137" s="161"/>
      <c r="V137" s="161">
        <v>2057.7600000000002</v>
      </c>
      <c r="W137" s="161">
        <v>2057.7600000000002</v>
      </c>
      <c r="X137" s="161">
        <f t="shared" si="21"/>
        <v>-27.239999999999782</v>
      </c>
      <c r="Z137" s="162">
        <v>2065</v>
      </c>
      <c r="AA137" s="162">
        <v>2065</v>
      </c>
      <c r="AB137" s="162"/>
      <c r="AC137" s="162"/>
      <c r="AD137" s="162"/>
      <c r="AE137" s="162">
        <v>1807.94</v>
      </c>
      <c r="AF137" s="162">
        <v>1807.94</v>
      </c>
      <c r="AG137" s="162">
        <f t="shared" si="30"/>
        <v>-257.05999999999995</v>
      </c>
      <c r="AI137" s="163">
        <v>2065</v>
      </c>
      <c r="AJ137" s="163">
        <v>2065</v>
      </c>
      <c r="AK137" s="164">
        <v>2065</v>
      </c>
      <c r="AL137" s="164">
        <f>IFERROR(VLOOKUP(B137,[2]rptBudgetaryBudgetCrossOrganiza!$A$4737:$N$5235,13,FALSE),"0")</f>
        <v>444.66</v>
      </c>
      <c r="AM137" s="164"/>
      <c r="AN137" s="164"/>
      <c r="AO137" s="164"/>
      <c r="AP137" s="164"/>
      <c r="AQ137" s="164">
        <f t="shared" si="31"/>
        <v>-2065</v>
      </c>
      <c r="AS137" s="161"/>
      <c r="AT137" s="161"/>
      <c r="AU137" s="161"/>
      <c r="AV137" s="161"/>
      <c r="AW137" s="161"/>
      <c r="AX137" s="161"/>
      <c r="AY137" s="161"/>
      <c r="AZ137" s="161">
        <f t="shared" si="32"/>
        <v>0</v>
      </c>
      <c r="BB137" s="164"/>
      <c r="BC137" s="164"/>
    </row>
    <row r="138" spans="1:55" x14ac:dyDescent="0.25">
      <c r="A138" s="158">
        <v>4</v>
      </c>
      <c r="B138" s="146" t="s">
        <v>292</v>
      </c>
      <c r="C138" s="159" t="str">
        <f t="shared" si="34"/>
        <v>30</v>
      </c>
      <c r="D138" s="159" t="str">
        <f t="shared" si="35"/>
        <v>45</v>
      </c>
      <c r="E138" s="147" t="str">
        <f t="shared" si="36"/>
        <v>000</v>
      </c>
      <c r="F138" s="147" t="str">
        <f t="shared" si="33"/>
        <v>5100.05</v>
      </c>
      <c r="G138" s="146" t="s">
        <v>102</v>
      </c>
      <c r="H138" s="188">
        <v>855</v>
      </c>
      <c r="I138" s="188">
        <v>1042</v>
      </c>
      <c r="J138" s="160"/>
      <c r="K138" s="160"/>
      <c r="L138" s="160"/>
      <c r="M138" s="188">
        <v>514.09</v>
      </c>
      <c r="N138" s="160">
        <v>514.09</v>
      </c>
      <c r="O138" s="160">
        <f t="shared" si="29"/>
        <v>-527.91</v>
      </c>
      <c r="Q138" s="161">
        <v>950</v>
      </c>
      <c r="R138" s="161">
        <v>950</v>
      </c>
      <c r="S138" s="161"/>
      <c r="T138" s="161"/>
      <c r="U138" s="161"/>
      <c r="V138" s="161">
        <v>937.68</v>
      </c>
      <c r="W138" s="161">
        <v>937.68</v>
      </c>
      <c r="X138" s="161">
        <f t="shared" ref="X138:X182" si="37">W138-R138</f>
        <v>-12.32000000000005</v>
      </c>
      <c r="Z138" s="162">
        <v>980</v>
      </c>
      <c r="AA138" s="162">
        <v>980</v>
      </c>
      <c r="AB138" s="162"/>
      <c r="AC138" s="162"/>
      <c r="AD138" s="162"/>
      <c r="AE138" s="162">
        <v>613.9</v>
      </c>
      <c r="AF138" s="162">
        <v>613.9</v>
      </c>
      <c r="AG138" s="162">
        <f t="shared" si="30"/>
        <v>-366.1</v>
      </c>
      <c r="AI138" s="163">
        <v>980</v>
      </c>
      <c r="AJ138" s="163">
        <v>980</v>
      </c>
      <c r="AK138" s="164">
        <v>980</v>
      </c>
      <c r="AL138" s="164">
        <f>IFERROR(VLOOKUP(B138,[2]rptBudgetaryBudgetCrossOrganiza!$A$4737:$N$5235,13,FALSE),"0")</f>
        <v>120.7</v>
      </c>
      <c r="AM138" s="164"/>
      <c r="AN138" s="164"/>
      <c r="AO138" s="164"/>
      <c r="AP138" s="164"/>
      <c r="AQ138" s="164">
        <f t="shared" si="31"/>
        <v>-980</v>
      </c>
      <c r="AS138" s="161"/>
      <c r="AT138" s="161"/>
      <c r="AU138" s="161"/>
      <c r="AV138" s="161"/>
      <c r="AW138" s="161"/>
      <c r="AX138" s="161"/>
      <c r="AY138" s="161"/>
      <c r="AZ138" s="161">
        <f t="shared" si="32"/>
        <v>0</v>
      </c>
      <c r="BB138" s="164"/>
      <c r="BC138" s="164"/>
    </row>
    <row r="139" spans="1:55" x14ac:dyDescent="0.25">
      <c r="A139" s="158">
        <v>4</v>
      </c>
      <c r="B139" s="146" t="s">
        <v>295</v>
      </c>
      <c r="C139" s="159" t="str">
        <f t="shared" si="34"/>
        <v>30</v>
      </c>
      <c r="D139" s="159" t="str">
        <f t="shared" si="35"/>
        <v>45</v>
      </c>
      <c r="E139" s="147" t="str">
        <f t="shared" si="36"/>
        <v>000</v>
      </c>
      <c r="F139" s="147" t="str">
        <f t="shared" si="33"/>
        <v>5100.06</v>
      </c>
      <c r="G139" s="146" t="s">
        <v>103</v>
      </c>
      <c r="H139" s="188">
        <v>20560</v>
      </c>
      <c r="I139" s="188">
        <v>20560</v>
      </c>
      <c r="J139" s="160"/>
      <c r="K139" s="160"/>
      <c r="L139" s="160"/>
      <c r="M139" s="188">
        <v>20560</v>
      </c>
      <c r="N139" s="160">
        <v>20560</v>
      </c>
      <c r="O139" s="160">
        <f t="shared" si="29"/>
        <v>0</v>
      </c>
      <c r="Q139" s="161">
        <v>23060</v>
      </c>
      <c r="R139" s="161">
        <v>23060</v>
      </c>
      <c r="S139" s="161"/>
      <c r="T139" s="161"/>
      <c r="U139" s="161"/>
      <c r="V139" s="161">
        <v>23060</v>
      </c>
      <c r="W139" s="161">
        <v>23060</v>
      </c>
      <c r="X139" s="161">
        <f t="shared" si="37"/>
        <v>0</v>
      </c>
      <c r="Z139" s="162">
        <v>28450</v>
      </c>
      <c r="AA139" s="162">
        <v>28450</v>
      </c>
      <c r="AB139" s="162"/>
      <c r="AC139" s="162"/>
      <c r="AD139" s="162"/>
      <c r="AE139" s="162">
        <v>9483.32</v>
      </c>
      <c r="AF139" s="162">
        <v>9483.32</v>
      </c>
      <c r="AG139" s="162">
        <f t="shared" si="30"/>
        <v>-18966.68</v>
      </c>
      <c r="AI139" s="163">
        <v>28450</v>
      </c>
      <c r="AJ139" s="163">
        <v>28450</v>
      </c>
      <c r="AK139" s="164">
        <v>28450</v>
      </c>
      <c r="AL139" s="164">
        <f>IFERROR(VLOOKUP(B139,[2]rptBudgetaryBudgetCrossOrganiza!$A$4737:$N$5235,13,FALSE),"0")</f>
        <v>0</v>
      </c>
      <c r="AM139" s="164"/>
      <c r="AN139" s="164"/>
      <c r="AO139" s="164"/>
      <c r="AP139" s="164"/>
      <c r="AQ139" s="164">
        <f t="shared" si="31"/>
        <v>-28450</v>
      </c>
      <c r="AS139" s="161"/>
      <c r="AT139" s="161"/>
      <c r="AU139" s="161"/>
      <c r="AV139" s="161"/>
      <c r="AW139" s="161"/>
      <c r="AX139" s="161"/>
      <c r="AY139" s="161"/>
      <c r="AZ139" s="161">
        <f t="shared" si="32"/>
        <v>0</v>
      </c>
      <c r="BB139" s="164"/>
      <c r="BC139" s="164"/>
    </row>
    <row r="140" spans="1:55" x14ac:dyDescent="0.25">
      <c r="A140" s="158">
        <v>4</v>
      </c>
      <c r="B140" s="146" t="s">
        <v>298</v>
      </c>
      <c r="C140" s="159" t="str">
        <f t="shared" si="34"/>
        <v>30</v>
      </c>
      <c r="D140" s="159" t="str">
        <f t="shared" si="35"/>
        <v>45</v>
      </c>
      <c r="E140" s="147" t="str">
        <f t="shared" si="36"/>
        <v>000</v>
      </c>
      <c r="F140" s="147" t="str">
        <f t="shared" si="33"/>
        <v>5100.07</v>
      </c>
      <c r="G140" s="146" t="s">
        <v>104</v>
      </c>
      <c r="H140" s="188">
        <v>4190</v>
      </c>
      <c r="I140" s="188">
        <v>4568</v>
      </c>
      <c r="J140" s="160"/>
      <c r="K140" s="160"/>
      <c r="L140" s="160"/>
      <c r="M140" s="188">
        <v>2506.2399999999998</v>
      </c>
      <c r="N140" s="160">
        <v>2506.2399999999998</v>
      </c>
      <c r="O140" s="160">
        <f t="shared" si="29"/>
        <v>-2061.7600000000002</v>
      </c>
      <c r="Q140" s="161">
        <v>4250</v>
      </c>
      <c r="R140" s="161">
        <v>4250</v>
      </c>
      <c r="S140" s="161"/>
      <c r="T140" s="161"/>
      <c r="U140" s="161"/>
      <c r="V140" s="161">
        <v>3676.53</v>
      </c>
      <c r="W140" s="161">
        <v>3676.53</v>
      </c>
      <c r="X140" s="161">
        <f t="shared" si="37"/>
        <v>-573.4699999999998</v>
      </c>
      <c r="Z140" s="162">
        <v>3800</v>
      </c>
      <c r="AA140" s="162">
        <v>3800</v>
      </c>
      <c r="AB140" s="162"/>
      <c r="AC140" s="162"/>
      <c r="AD140" s="162"/>
      <c r="AE140" s="162">
        <v>2779.43</v>
      </c>
      <c r="AF140" s="162">
        <v>2779.43</v>
      </c>
      <c r="AG140" s="162">
        <f t="shared" si="30"/>
        <v>-1020.5700000000002</v>
      </c>
      <c r="AI140" s="163">
        <v>3800</v>
      </c>
      <c r="AJ140" s="163">
        <v>3800</v>
      </c>
      <c r="AK140" s="164">
        <v>3800</v>
      </c>
      <c r="AL140" s="164">
        <f>IFERROR(VLOOKUP(B140,[2]rptBudgetaryBudgetCrossOrganiza!$A$4737:$N$5235,13,FALSE),"0")</f>
        <v>547.96</v>
      </c>
      <c r="AM140" s="164"/>
      <c r="AN140" s="164"/>
      <c r="AO140" s="164"/>
      <c r="AP140" s="164"/>
      <c r="AQ140" s="164">
        <f t="shared" si="31"/>
        <v>-3800</v>
      </c>
      <c r="AS140" s="161"/>
      <c r="AT140" s="161"/>
      <c r="AU140" s="161"/>
      <c r="AV140" s="161"/>
      <c r="AW140" s="161"/>
      <c r="AX140" s="161"/>
      <c r="AY140" s="161"/>
      <c r="AZ140" s="161">
        <f t="shared" si="32"/>
        <v>0</v>
      </c>
      <c r="BB140" s="164"/>
      <c r="BC140" s="164"/>
    </row>
    <row r="141" spans="1:55" x14ac:dyDescent="0.25">
      <c r="A141" s="158">
        <v>4</v>
      </c>
      <c r="B141" s="146" t="s">
        <v>301</v>
      </c>
      <c r="C141" s="159" t="str">
        <f t="shared" si="34"/>
        <v>30</v>
      </c>
      <c r="D141" s="159" t="str">
        <f t="shared" si="35"/>
        <v>45</v>
      </c>
      <c r="E141" s="147" t="str">
        <f t="shared" si="36"/>
        <v>000</v>
      </c>
      <c r="F141" s="147" t="str">
        <f t="shared" si="33"/>
        <v>5100.08</v>
      </c>
      <c r="G141" s="146" t="s">
        <v>105</v>
      </c>
      <c r="H141" s="188">
        <v>0</v>
      </c>
      <c r="I141" s="188">
        <v>0</v>
      </c>
      <c r="J141" s="160"/>
      <c r="K141" s="160"/>
      <c r="L141" s="160"/>
      <c r="M141" s="188">
        <v>9515.74</v>
      </c>
      <c r="N141" s="160">
        <v>9515.74</v>
      </c>
      <c r="O141" s="160">
        <f t="shared" si="29"/>
        <v>9515.74</v>
      </c>
      <c r="Q141" s="161">
        <v>8105</v>
      </c>
      <c r="R141" s="161">
        <v>8105</v>
      </c>
      <c r="S141" s="161"/>
      <c r="T141" s="161"/>
      <c r="U141" s="161"/>
      <c r="V141" s="161">
        <v>13377.88</v>
      </c>
      <c r="W141" s="161">
        <v>13377.88</v>
      </c>
      <c r="X141" s="161">
        <f t="shared" si="37"/>
        <v>5272.8799999999992</v>
      </c>
      <c r="Z141" s="162">
        <v>13525</v>
      </c>
      <c r="AA141" s="162">
        <v>13525</v>
      </c>
      <c r="AB141" s="162"/>
      <c r="AC141" s="162"/>
      <c r="AD141" s="162"/>
      <c r="AE141" s="162">
        <v>11544.11</v>
      </c>
      <c r="AF141" s="162">
        <v>11544.11</v>
      </c>
      <c r="AG141" s="162">
        <f t="shared" si="30"/>
        <v>-1980.8899999999994</v>
      </c>
      <c r="AI141" s="163">
        <v>13525</v>
      </c>
      <c r="AJ141" s="163">
        <v>13525</v>
      </c>
      <c r="AK141" s="164">
        <v>13525</v>
      </c>
      <c r="AL141" s="164">
        <f>IFERROR(VLOOKUP(B141,[2]rptBudgetaryBudgetCrossOrganiza!$A$4737:$N$5235,13,FALSE),"0")</f>
        <v>5769.5</v>
      </c>
      <c r="AM141" s="164"/>
      <c r="AN141" s="164"/>
      <c r="AO141" s="164"/>
      <c r="AP141" s="164"/>
      <c r="AQ141" s="164">
        <f t="shared" si="31"/>
        <v>-13525</v>
      </c>
      <c r="AS141" s="161"/>
      <c r="AT141" s="161"/>
      <c r="AU141" s="161"/>
      <c r="AV141" s="161"/>
      <c r="AW141" s="161"/>
      <c r="AX141" s="161"/>
      <c r="AY141" s="161"/>
      <c r="AZ141" s="161">
        <f t="shared" si="32"/>
        <v>0</v>
      </c>
      <c r="BB141" s="164"/>
      <c r="BC141" s="164"/>
    </row>
    <row r="142" spans="1:55" x14ac:dyDescent="0.25">
      <c r="A142" s="158">
        <v>4</v>
      </c>
      <c r="B142" s="146" t="s">
        <v>304</v>
      </c>
      <c r="C142" s="159" t="str">
        <f t="shared" si="34"/>
        <v>30</v>
      </c>
      <c r="D142" s="159" t="str">
        <f t="shared" si="35"/>
        <v>45</v>
      </c>
      <c r="E142" s="147" t="str">
        <f t="shared" si="36"/>
        <v>000</v>
      </c>
      <c r="F142" s="147" t="str">
        <f t="shared" si="33"/>
        <v>5100.09</v>
      </c>
      <c r="G142" s="146" t="s">
        <v>106</v>
      </c>
      <c r="H142" s="188">
        <v>0</v>
      </c>
      <c r="I142" s="188">
        <v>0</v>
      </c>
      <c r="J142" s="160"/>
      <c r="K142" s="160"/>
      <c r="L142" s="160"/>
      <c r="M142" s="188">
        <v>2428</v>
      </c>
      <c r="N142" s="160">
        <v>2428</v>
      </c>
      <c r="O142" s="160">
        <f t="shared" si="29"/>
        <v>2428</v>
      </c>
      <c r="Q142" s="161">
        <v>0</v>
      </c>
      <c r="R142" s="161">
        <v>0</v>
      </c>
      <c r="S142" s="161"/>
      <c r="T142" s="161"/>
      <c r="U142" s="161"/>
      <c r="V142" s="161">
        <v>0</v>
      </c>
      <c r="W142" s="161">
        <v>0</v>
      </c>
      <c r="X142" s="161">
        <f t="shared" si="37"/>
        <v>0</v>
      </c>
      <c r="Z142" s="162">
        <v>0</v>
      </c>
      <c r="AA142" s="162">
        <v>0</v>
      </c>
      <c r="AB142" s="162"/>
      <c r="AC142" s="162"/>
      <c r="AD142" s="162"/>
      <c r="AE142" s="162">
        <v>0</v>
      </c>
      <c r="AF142" s="162">
        <v>0</v>
      </c>
      <c r="AG142" s="162">
        <f t="shared" si="30"/>
        <v>0</v>
      </c>
      <c r="AI142" s="163">
        <v>0</v>
      </c>
      <c r="AJ142" s="163">
        <v>0</v>
      </c>
      <c r="AK142" s="164">
        <v>0</v>
      </c>
      <c r="AL142" s="164">
        <f>IFERROR(VLOOKUP(B142,[2]rptBudgetaryBudgetCrossOrganiza!$A$4737:$N$5235,13,FALSE),"0")</f>
        <v>1800</v>
      </c>
      <c r="AM142" s="164"/>
      <c r="AN142" s="164"/>
      <c r="AO142" s="164"/>
      <c r="AP142" s="164"/>
      <c r="AQ142" s="164">
        <f t="shared" si="31"/>
        <v>0</v>
      </c>
      <c r="AS142" s="161"/>
      <c r="AT142" s="161"/>
      <c r="AU142" s="161"/>
      <c r="AV142" s="161"/>
      <c r="AW142" s="161"/>
      <c r="AX142" s="161"/>
      <c r="AY142" s="161"/>
      <c r="AZ142" s="161">
        <f t="shared" si="32"/>
        <v>0</v>
      </c>
      <c r="BB142" s="164"/>
      <c r="BC142" s="164"/>
    </row>
    <row r="143" spans="1:55" x14ac:dyDescent="0.25">
      <c r="A143" s="158">
        <v>4</v>
      </c>
      <c r="B143" s="146" t="s">
        <v>438</v>
      </c>
      <c r="C143" s="159" t="str">
        <f t="shared" si="34"/>
        <v>30</v>
      </c>
      <c r="D143" s="159" t="str">
        <f t="shared" si="35"/>
        <v>45</v>
      </c>
      <c r="E143" s="147" t="str">
        <f t="shared" si="36"/>
        <v>000</v>
      </c>
      <c r="F143" s="147" t="str">
        <f t="shared" si="33"/>
        <v>5100.10</v>
      </c>
      <c r="G143" s="146" t="s">
        <v>107</v>
      </c>
      <c r="H143" s="188">
        <v>450</v>
      </c>
      <c r="I143" s="188">
        <v>600</v>
      </c>
      <c r="J143" s="160"/>
      <c r="K143" s="160"/>
      <c r="L143" s="160"/>
      <c r="M143" s="188">
        <v>150</v>
      </c>
      <c r="N143" s="160">
        <v>150</v>
      </c>
      <c r="O143" s="160">
        <f t="shared" si="29"/>
        <v>-450</v>
      </c>
      <c r="Q143" s="161">
        <v>600</v>
      </c>
      <c r="R143" s="161">
        <v>600</v>
      </c>
      <c r="S143" s="161"/>
      <c r="T143" s="161"/>
      <c r="U143" s="161"/>
      <c r="V143" s="161">
        <v>450</v>
      </c>
      <c r="W143" s="161">
        <v>450</v>
      </c>
      <c r="X143" s="161">
        <f t="shared" si="37"/>
        <v>-150</v>
      </c>
      <c r="Z143" s="162">
        <v>450</v>
      </c>
      <c r="AA143" s="162">
        <v>450</v>
      </c>
      <c r="AB143" s="162"/>
      <c r="AC143" s="162"/>
      <c r="AD143" s="162"/>
      <c r="AE143" s="162">
        <v>1500</v>
      </c>
      <c r="AF143" s="162">
        <v>1500</v>
      </c>
      <c r="AG143" s="162">
        <f t="shared" si="30"/>
        <v>1050</v>
      </c>
      <c r="AI143" s="163">
        <v>450</v>
      </c>
      <c r="AJ143" s="163">
        <v>450</v>
      </c>
      <c r="AK143" s="164">
        <v>450</v>
      </c>
      <c r="AL143" s="164">
        <f>IFERROR(VLOOKUP(B143,[2]rptBudgetaryBudgetCrossOrganiza!$A$4737:$N$5235,13,FALSE),"0")</f>
        <v>0</v>
      </c>
      <c r="AM143" s="164"/>
      <c r="AN143" s="164"/>
      <c r="AO143" s="164"/>
      <c r="AP143" s="164"/>
      <c r="AQ143" s="164">
        <f t="shared" si="31"/>
        <v>-450</v>
      </c>
      <c r="AS143" s="161"/>
      <c r="AT143" s="161"/>
      <c r="AU143" s="161"/>
      <c r="AV143" s="161"/>
      <c r="AW143" s="161"/>
      <c r="AX143" s="161"/>
      <c r="AY143" s="161"/>
      <c r="AZ143" s="161">
        <f t="shared" si="32"/>
        <v>0</v>
      </c>
      <c r="BB143" s="164"/>
      <c r="BC143" s="164"/>
    </row>
    <row r="144" spans="1:55" x14ac:dyDescent="0.25">
      <c r="A144" s="158">
        <v>4</v>
      </c>
      <c r="B144" s="146" t="s">
        <v>307</v>
      </c>
      <c r="C144" s="159" t="str">
        <f t="shared" si="34"/>
        <v>30</v>
      </c>
      <c r="D144" s="159" t="str">
        <f t="shared" si="35"/>
        <v>45</v>
      </c>
      <c r="E144" s="147" t="str">
        <f t="shared" si="36"/>
        <v>000</v>
      </c>
      <c r="F144" s="147" t="str">
        <f t="shared" si="33"/>
        <v>5100.11</v>
      </c>
      <c r="G144" s="146" t="s">
        <v>108</v>
      </c>
      <c r="H144" s="188">
        <v>9920</v>
      </c>
      <c r="I144" s="188">
        <v>11036</v>
      </c>
      <c r="J144" s="160"/>
      <c r="K144" s="160"/>
      <c r="L144" s="160"/>
      <c r="M144" s="188">
        <v>8699.59</v>
      </c>
      <c r="N144" s="160">
        <v>8699.59</v>
      </c>
      <c r="O144" s="160">
        <f t="shared" si="29"/>
        <v>-2336.41</v>
      </c>
      <c r="Q144" s="161">
        <v>13730</v>
      </c>
      <c r="R144" s="161">
        <v>13730</v>
      </c>
      <c r="S144" s="161"/>
      <c r="T144" s="161"/>
      <c r="U144" s="161"/>
      <c r="V144" s="161">
        <v>13030.58</v>
      </c>
      <c r="W144" s="161">
        <v>13030.58</v>
      </c>
      <c r="X144" s="161">
        <f t="shared" si="37"/>
        <v>-699.42000000000007</v>
      </c>
      <c r="Z144" s="162">
        <v>14145</v>
      </c>
      <c r="AA144" s="162">
        <v>14145</v>
      </c>
      <c r="AB144" s="162"/>
      <c r="AC144" s="162"/>
      <c r="AD144" s="162"/>
      <c r="AE144" s="162">
        <v>12229.35</v>
      </c>
      <c r="AF144" s="162">
        <v>12229.35</v>
      </c>
      <c r="AG144" s="162">
        <f t="shared" si="30"/>
        <v>-1915.6499999999996</v>
      </c>
      <c r="AI144" s="163">
        <v>14145</v>
      </c>
      <c r="AJ144" s="163">
        <v>14145</v>
      </c>
      <c r="AK144" s="164">
        <v>14145</v>
      </c>
      <c r="AL144" s="164">
        <f>IFERROR(VLOOKUP(B144,[2]rptBudgetaryBudgetCrossOrganiza!$A$4737:$N$5235,13,FALSE),"0")</f>
        <v>3075.92</v>
      </c>
      <c r="AM144" s="164"/>
      <c r="AN144" s="164"/>
      <c r="AO144" s="164"/>
      <c r="AP144" s="164"/>
      <c r="AQ144" s="164">
        <f t="shared" si="31"/>
        <v>-14145</v>
      </c>
      <c r="AS144" s="161"/>
      <c r="AT144" s="161"/>
      <c r="AU144" s="161"/>
      <c r="AV144" s="161"/>
      <c r="AW144" s="161"/>
      <c r="AX144" s="161"/>
      <c r="AY144" s="161"/>
      <c r="AZ144" s="161">
        <f t="shared" si="32"/>
        <v>0</v>
      </c>
      <c r="BB144" s="164"/>
      <c r="BC144" s="164"/>
    </row>
    <row r="145" spans="1:55" x14ac:dyDescent="0.25">
      <c r="A145" s="158">
        <v>4</v>
      </c>
      <c r="B145" s="146" t="s">
        <v>310</v>
      </c>
      <c r="C145" s="159" t="str">
        <f t="shared" si="34"/>
        <v>30</v>
      </c>
      <c r="D145" s="159" t="str">
        <f t="shared" si="35"/>
        <v>45</v>
      </c>
      <c r="E145" s="147" t="str">
        <f t="shared" si="36"/>
        <v>000</v>
      </c>
      <c r="F145" s="147" t="str">
        <f t="shared" si="33"/>
        <v>5100.12</v>
      </c>
      <c r="G145" s="146" t="s">
        <v>109</v>
      </c>
      <c r="H145" s="188">
        <v>250</v>
      </c>
      <c r="I145" s="188">
        <v>250</v>
      </c>
      <c r="J145" s="160"/>
      <c r="K145" s="160"/>
      <c r="L145" s="160"/>
      <c r="M145" s="188">
        <v>45</v>
      </c>
      <c r="N145" s="160">
        <v>45</v>
      </c>
      <c r="O145" s="160">
        <f t="shared" si="29"/>
        <v>-205</v>
      </c>
      <c r="Q145" s="161">
        <v>50</v>
      </c>
      <c r="R145" s="161">
        <v>50</v>
      </c>
      <c r="S145" s="161"/>
      <c r="T145" s="161"/>
      <c r="U145" s="161"/>
      <c r="V145" s="161">
        <v>170</v>
      </c>
      <c r="W145" s="161">
        <v>170</v>
      </c>
      <c r="X145" s="161">
        <f t="shared" si="37"/>
        <v>120</v>
      </c>
      <c r="Z145" s="162">
        <v>100</v>
      </c>
      <c r="AA145" s="162">
        <v>100</v>
      </c>
      <c r="AB145" s="162"/>
      <c r="AC145" s="162"/>
      <c r="AD145" s="162"/>
      <c r="AE145" s="162">
        <v>45</v>
      </c>
      <c r="AF145" s="162">
        <v>45</v>
      </c>
      <c r="AG145" s="162">
        <f t="shared" si="30"/>
        <v>-55</v>
      </c>
      <c r="AI145" s="163">
        <v>100</v>
      </c>
      <c r="AJ145" s="163">
        <v>100</v>
      </c>
      <c r="AK145" s="164">
        <v>100</v>
      </c>
      <c r="AL145" s="164">
        <f>IFERROR(VLOOKUP(B145,[2]rptBudgetaryBudgetCrossOrganiza!$A$4737:$N$5235,13,FALSE),"0")</f>
        <v>0</v>
      </c>
      <c r="AM145" s="164"/>
      <c r="AN145" s="164"/>
      <c r="AO145" s="164"/>
      <c r="AP145" s="164"/>
      <c r="AQ145" s="164">
        <f t="shared" si="31"/>
        <v>-100</v>
      </c>
      <c r="AS145" s="161"/>
      <c r="AT145" s="161"/>
      <c r="AU145" s="161"/>
      <c r="AV145" s="161"/>
      <c r="AW145" s="161"/>
      <c r="AX145" s="161"/>
      <c r="AY145" s="161"/>
      <c r="AZ145" s="161">
        <f t="shared" si="32"/>
        <v>0</v>
      </c>
      <c r="BB145" s="164"/>
      <c r="BC145" s="164"/>
    </row>
    <row r="146" spans="1:55" x14ac:dyDescent="0.25">
      <c r="A146" s="158">
        <v>4</v>
      </c>
      <c r="B146" s="146" t="s">
        <v>313</v>
      </c>
      <c r="C146" s="159" t="str">
        <f t="shared" si="34"/>
        <v>30</v>
      </c>
      <c r="D146" s="159" t="str">
        <f t="shared" si="35"/>
        <v>45</v>
      </c>
      <c r="E146" s="147" t="str">
        <f t="shared" si="36"/>
        <v>000</v>
      </c>
      <c r="F146" s="147" t="str">
        <f t="shared" si="33"/>
        <v>5100.15</v>
      </c>
      <c r="G146" s="146" t="s">
        <v>110</v>
      </c>
      <c r="H146" s="188">
        <v>4285</v>
      </c>
      <c r="I146" s="188">
        <v>4285</v>
      </c>
      <c r="J146" s="160"/>
      <c r="K146" s="160"/>
      <c r="L146" s="160"/>
      <c r="M146" s="188">
        <v>4284</v>
      </c>
      <c r="N146" s="160">
        <v>4284</v>
      </c>
      <c r="O146" s="160">
        <f t="shared" si="29"/>
        <v>-1</v>
      </c>
      <c r="Q146" s="161">
        <v>4775</v>
      </c>
      <c r="R146" s="161">
        <v>4775</v>
      </c>
      <c r="S146" s="161"/>
      <c r="T146" s="161"/>
      <c r="U146" s="161"/>
      <c r="V146" s="161">
        <v>4773.6000000000004</v>
      </c>
      <c r="W146" s="161">
        <v>4773.6000000000004</v>
      </c>
      <c r="X146" s="161">
        <f t="shared" si="37"/>
        <v>-1.3999999999996362</v>
      </c>
      <c r="Z146" s="162">
        <v>5842</v>
      </c>
      <c r="AA146" s="162">
        <v>5842</v>
      </c>
      <c r="AB146" s="162"/>
      <c r="AC146" s="162"/>
      <c r="AD146" s="162"/>
      <c r="AE146" s="162">
        <v>3592.2</v>
      </c>
      <c r="AF146" s="162">
        <v>3592.2</v>
      </c>
      <c r="AG146" s="162">
        <f t="shared" si="30"/>
        <v>-2249.8000000000002</v>
      </c>
      <c r="AI146" s="163">
        <v>5842</v>
      </c>
      <c r="AJ146" s="163">
        <v>5842</v>
      </c>
      <c r="AK146" s="164">
        <v>5842</v>
      </c>
      <c r="AL146" s="164">
        <f>IFERROR(VLOOKUP(B146,[2]rptBudgetaryBudgetCrossOrganiza!$A$4737:$N$5235,13,FALSE),"0")</f>
        <v>862.2</v>
      </c>
      <c r="AM146" s="164"/>
      <c r="AN146" s="164"/>
      <c r="AO146" s="164"/>
      <c r="AP146" s="164"/>
      <c r="AQ146" s="164">
        <f t="shared" si="31"/>
        <v>-5842</v>
      </c>
      <c r="AS146" s="161"/>
      <c r="AT146" s="161"/>
      <c r="AU146" s="161"/>
      <c r="AV146" s="161"/>
      <c r="AW146" s="161"/>
      <c r="AX146" s="161"/>
      <c r="AY146" s="161"/>
      <c r="AZ146" s="161">
        <f t="shared" si="32"/>
        <v>0</v>
      </c>
      <c r="BB146" s="164"/>
      <c r="BC146" s="164"/>
    </row>
    <row r="147" spans="1:55" x14ac:dyDescent="0.25">
      <c r="A147" s="158">
        <v>4</v>
      </c>
      <c r="B147" s="146" t="s">
        <v>318</v>
      </c>
      <c r="C147" s="159" t="str">
        <f t="shared" si="34"/>
        <v>30</v>
      </c>
      <c r="D147" s="159" t="str">
        <f t="shared" si="35"/>
        <v>45</v>
      </c>
      <c r="E147" s="147" t="str">
        <f t="shared" si="36"/>
        <v>000</v>
      </c>
      <c r="F147" s="147" t="str">
        <f t="shared" si="33"/>
        <v>5100.17</v>
      </c>
      <c r="G147" s="146" t="s">
        <v>316</v>
      </c>
      <c r="H147" s="188">
        <v>53750</v>
      </c>
      <c r="I147" s="188">
        <v>53750</v>
      </c>
      <c r="J147" s="160"/>
      <c r="K147" s="160"/>
      <c r="L147" s="160"/>
      <c r="M147" s="188">
        <v>51115.08</v>
      </c>
      <c r="N147" s="160">
        <v>51115.08</v>
      </c>
      <c r="O147" s="160">
        <f t="shared" si="29"/>
        <v>-2634.9199999999983</v>
      </c>
      <c r="Q147" s="161">
        <v>56210</v>
      </c>
      <c r="R147" s="161">
        <v>56210</v>
      </c>
      <c r="S147" s="161"/>
      <c r="T147" s="161"/>
      <c r="U147" s="161"/>
      <c r="V147" s="161">
        <v>38134.300000000003</v>
      </c>
      <c r="W147" s="161">
        <v>38134.300000000003</v>
      </c>
      <c r="X147" s="161">
        <f t="shared" si="37"/>
        <v>-18075.699999999997</v>
      </c>
      <c r="Z147" s="162">
        <v>36765</v>
      </c>
      <c r="AA147" s="162">
        <v>36765</v>
      </c>
      <c r="AB147" s="162"/>
      <c r="AC147" s="162"/>
      <c r="AD147" s="162"/>
      <c r="AE147" s="162">
        <v>39326.94</v>
      </c>
      <c r="AF147" s="162">
        <v>39326.94</v>
      </c>
      <c r="AG147" s="162">
        <f t="shared" si="30"/>
        <v>2561.9400000000023</v>
      </c>
      <c r="AI147" s="163">
        <v>36765</v>
      </c>
      <c r="AJ147" s="163">
        <v>36765</v>
      </c>
      <c r="AK147" s="164">
        <v>36765</v>
      </c>
      <c r="AL147" s="164">
        <f>IFERROR(VLOOKUP(B147,[2]rptBudgetaryBudgetCrossOrganiza!$A$4737:$N$5235,13,FALSE),"0")</f>
        <v>10487.13</v>
      </c>
      <c r="AM147" s="164"/>
      <c r="AN147" s="164"/>
      <c r="AO147" s="164"/>
      <c r="AP147" s="164"/>
      <c r="AQ147" s="164">
        <f t="shared" si="31"/>
        <v>-36765</v>
      </c>
      <c r="AS147" s="161"/>
      <c r="AT147" s="161"/>
      <c r="AU147" s="161"/>
      <c r="AV147" s="161"/>
      <c r="AW147" s="161"/>
      <c r="AX147" s="161"/>
      <c r="AY147" s="161"/>
      <c r="AZ147" s="161">
        <f t="shared" si="32"/>
        <v>0</v>
      </c>
      <c r="BB147" s="164"/>
      <c r="BC147" s="164"/>
    </row>
    <row r="148" spans="1:55" ht="60" x14ac:dyDescent="0.25">
      <c r="A148" s="158">
        <v>5</v>
      </c>
      <c r="B148" s="146" t="s">
        <v>322</v>
      </c>
      <c r="C148" s="159" t="str">
        <f t="shared" si="34"/>
        <v>30</v>
      </c>
      <c r="D148" s="159" t="str">
        <f t="shared" si="35"/>
        <v>45</v>
      </c>
      <c r="E148" s="147" t="str">
        <f t="shared" si="36"/>
        <v>000</v>
      </c>
      <c r="F148" s="147" t="str">
        <f t="shared" si="33"/>
        <v>6000.01</v>
      </c>
      <c r="G148" s="146" t="s">
        <v>112</v>
      </c>
      <c r="H148" s="188">
        <v>50000</v>
      </c>
      <c r="I148" s="188">
        <v>57730</v>
      </c>
      <c r="J148" s="160"/>
      <c r="K148" s="160"/>
      <c r="L148" s="160"/>
      <c r="M148" s="188">
        <v>57682.77</v>
      </c>
      <c r="N148" s="160">
        <v>57682.77</v>
      </c>
      <c r="O148" s="160">
        <f t="shared" si="29"/>
        <v>-47.230000000003201</v>
      </c>
      <c r="Q148" s="161">
        <v>50000</v>
      </c>
      <c r="R148" s="161">
        <v>100000</v>
      </c>
      <c r="S148" s="161"/>
      <c r="T148" s="161"/>
      <c r="U148" s="161"/>
      <c r="V148" s="161">
        <v>34355.339999999997</v>
      </c>
      <c r="W148" s="161">
        <v>34355.339999999997</v>
      </c>
      <c r="X148" s="161">
        <f t="shared" si="37"/>
        <v>-65644.66</v>
      </c>
      <c r="Z148" s="162">
        <v>70000</v>
      </c>
      <c r="AA148" s="162">
        <v>247276</v>
      </c>
      <c r="AB148" s="162"/>
      <c r="AC148" s="162"/>
      <c r="AD148" s="162"/>
      <c r="AE148" s="162">
        <v>158454.78</v>
      </c>
      <c r="AF148" s="162">
        <v>158454.78</v>
      </c>
      <c r="AG148" s="162">
        <f t="shared" si="30"/>
        <v>-88821.22</v>
      </c>
      <c r="AI148" s="163">
        <v>70000</v>
      </c>
      <c r="AJ148" s="163">
        <v>70000</v>
      </c>
      <c r="AK148" s="199">
        <f>70000+50000</f>
        <v>120000</v>
      </c>
      <c r="AL148" s="164">
        <f>IFERROR(VLOOKUP(B148,[2]rptBudgetaryBudgetCrossOrganiza!$A$4737:$N$5235,13,FALSE),"0")</f>
        <v>3772.34</v>
      </c>
      <c r="AM148" s="164"/>
      <c r="AN148" s="164"/>
      <c r="AO148" s="164"/>
      <c r="AP148" s="164"/>
      <c r="AQ148" s="164">
        <f t="shared" si="31"/>
        <v>-70000</v>
      </c>
      <c r="AS148" s="161"/>
      <c r="AT148" s="161"/>
      <c r="AU148" s="161"/>
      <c r="AV148" s="161"/>
      <c r="AW148" s="161"/>
      <c r="AX148" s="161"/>
      <c r="AY148" s="161"/>
      <c r="AZ148" s="161">
        <f t="shared" si="32"/>
        <v>0</v>
      </c>
      <c r="BB148" s="164"/>
      <c r="BC148" s="198" t="s">
        <v>455</v>
      </c>
    </row>
    <row r="149" spans="1:55" x14ac:dyDescent="0.25">
      <c r="A149" s="158">
        <v>5</v>
      </c>
      <c r="B149" s="146" t="s">
        <v>323</v>
      </c>
      <c r="C149" s="159" t="str">
        <f t="shared" si="34"/>
        <v>30</v>
      </c>
      <c r="D149" s="159" t="str">
        <f t="shared" si="35"/>
        <v>45</v>
      </c>
      <c r="E149" s="147" t="str">
        <f t="shared" si="36"/>
        <v>000</v>
      </c>
      <c r="F149" s="147" t="str">
        <f t="shared" si="33"/>
        <v>6000.02</v>
      </c>
      <c r="G149" s="146" t="s">
        <v>324</v>
      </c>
      <c r="H149" s="188">
        <v>0</v>
      </c>
      <c r="I149" s="188">
        <v>0</v>
      </c>
      <c r="J149" s="160"/>
      <c r="K149" s="160"/>
      <c r="L149" s="160"/>
      <c r="M149" s="188">
        <v>0</v>
      </c>
      <c r="N149" s="160">
        <v>0</v>
      </c>
      <c r="O149" s="160">
        <f t="shared" si="29"/>
        <v>0</v>
      </c>
      <c r="Q149" s="161">
        <v>0</v>
      </c>
      <c r="R149" s="161">
        <v>0</v>
      </c>
      <c r="S149" s="161"/>
      <c r="T149" s="161"/>
      <c r="U149" s="161"/>
      <c r="V149" s="161">
        <v>0</v>
      </c>
      <c r="W149" s="161">
        <v>0</v>
      </c>
      <c r="X149" s="161">
        <f t="shared" si="37"/>
        <v>0</v>
      </c>
      <c r="Z149" s="162">
        <v>0</v>
      </c>
      <c r="AA149" s="162">
        <v>0</v>
      </c>
      <c r="AB149" s="162"/>
      <c r="AC149" s="162"/>
      <c r="AD149" s="162"/>
      <c r="AE149" s="162">
        <v>0</v>
      </c>
      <c r="AF149" s="162">
        <v>0</v>
      </c>
      <c r="AG149" s="162">
        <f t="shared" si="30"/>
        <v>0</v>
      </c>
      <c r="AI149" s="163">
        <v>0</v>
      </c>
      <c r="AJ149" s="163">
        <v>0</v>
      </c>
      <c r="AK149" s="164">
        <v>0</v>
      </c>
      <c r="AL149" s="164">
        <f>IFERROR(VLOOKUP(B149,[2]rptBudgetaryBudgetCrossOrganiza!$A$4737:$N$5235,13,FALSE),"0")</f>
        <v>0</v>
      </c>
      <c r="AM149" s="164"/>
      <c r="AN149" s="164"/>
      <c r="AO149" s="164"/>
      <c r="AP149" s="164"/>
      <c r="AQ149" s="164">
        <f t="shared" si="31"/>
        <v>0</v>
      </c>
      <c r="AS149" s="161"/>
      <c r="AT149" s="161"/>
      <c r="AU149" s="161"/>
      <c r="AV149" s="161"/>
      <c r="AW149" s="161"/>
      <c r="AX149" s="161"/>
      <c r="AY149" s="161"/>
      <c r="AZ149" s="161">
        <f t="shared" si="32"/>
        <v>0</v>
      </c>
      <c r="BB149" s="164"/>
      <c r="BC149" s="164"/>
    </row>
    <row r="150" spans="1:55" ht="105" x14ac:dyDescent="0.25">
      <c r="A150" s="158">
        <v>5</v>
      </c>
      <c r="B150" s="146" t="s">
        <v>440</v>
      </c>
      <c r="C150" s="159" t="str">
        <f t="shared" si="34"/>
        <v>30</v>
      </c>
      <c r="D150" s="159" t="str">
        <f t="shared" si="35"/>
        <v>45</v>
      </c>
      <c r="E150" s="147" t="str">
        <f t="shared" si="36"/>
        <v>000</v>
      </c>
      <c r="F150" s="147" t="str">
        <f t="shared" si="33"/>
        <v>6000.10</v>
      </c>
      <c r="G150" s="146" t="s">
        <v>325</v>
      </c>
      <c r="H150" s="188">
        <v>300000</v>
      </c>
      <c r="I150" s="188">
        <v>1750000</v>
      </c>
      <c r="J150" s="160"/>
      <c r="K150" s="160"/>
      <c r="L150" s="160"/>
      <c r="M150" s="188">
        <v>697625.23</v>
      </c>
      <c r="N150" s="160">
        <v>697625.23</v>
      </c>
      <c r="O150" s="160">
        <f t="shared" si="29"/>
        <v>-1052374.77</v>
      </c>
      <c r="Q150" s="161">
        <v>720000</v>
      </c>
      <c r="R150" s="161">
        <v>1834690</v>
      </c>
      <c r="S150" s="161"/>
      <c r="T150" s="161"/>
      <c r="U150" s="161"/>
      <c r="V150" s="161">
        <v>490155.01</v>
      </c>
      <c r="W150" s="161">
        <v>490155.01</v>
      </c>
      <c r="X150" s="161">
        <f t="shared" si="37"/>
        <v>-1344534.99</v>
      </c>
      <c r="Z150" s="162">
        <v>750000</v>
      </c>
      <c r="AA150" s="162">
        <v>750000</v>
      </c>
      <c r="AB150" s="162"/>
      <c r="AC150" s="162"/>
      <c r="AD150" s="162"/>
      <c r="AE150" s="162">
        <v>752895.24</v>
      </c>
      <c r="AF150" s="162">
        <v>752895.24</v>
      </c>
      <c r="AG150" s="162">
        <f t="shared" si="30"/>
        <v>2895.2399999999907</v>
      </c>
      <c r="AI150" s="163">
        <v>750000</v>
      </c>
      <c r="AJ150" s="163">
        <v>750000</v>
      </c>
      <c r="AK150" s="163">
        <v>750000</v>
      </c>
      <c r="AL150" s="164">
        <f>IFERROR(VLOOKUP(B150,[2]rptBudgetaryBudgetCrossOrganiza!$A$4737:$N$5235,13,FALSE),"0")</f>
        <v>66624.399999999994</v>
      </c>
      <c r="AM150" s="164"/>
      <c r="AN150" s="164"/>
      <c r="AO150" s="164"/>
      <c r="AP150" s="164"/>
      <c r="AQ150" s="164">
        <f t="shared" si="31"/>
        <v>-750000</v>
      </c>
      <c r="AS150" s="161"/>
      <c r="AT150" s="161"/>
      <c r="AU150" s="161"/>
      <c r="AV150" s="161"/>
      <c r="AW150" s="161"/>
      <c r="AX150" s="161"/>
      <c r="AY150" s="161"/>
      <c r="AZ150" s="161">
        <f t="shared" si="32"/>
        <v>0</v>
      </c>
      <c r="BB150" s="164"/>
      <c r="BC150" s="198" t="s">
        <v>458</v>
      </c>
    </row>
    <row r="151" spans="1:55" x14ac:dyDescent="0.25">
      <c r="A151" s="158">
        <v>5</v>
      </c>
      <c r="B151" s="146" t="s">
        <v>327</v>
      </c>
      <c r="C151" s="159" t="str">
        <f t="shared" si="34"/>
        <v>30</v>
      </c>
      <c r="D151" s="159" t="str">
        <f t="shared" si="35"/>
        <v>45</v>
      </c>
      <c r="E151" s="147" t="str">
        <f t="shared" si="36"/>
        <v>000</v>
      </c>
      <c r="F151" s="147" t="str">
        <f t="shared" si="33"/>
        <v>6000.12</v>
      </c>
      <c r="G151" s="146" t="s">
        <v>169</v>
      </c>
      <c r="H151" s="188">
        <v>0</v>
      </c>
      <c r="I151" s="188">
        <v>0</v>
      </c>
      <c r="J151" s="160"/>
      <c r="K151" s="160"/>
      <c r="L151" s="160"/>
      <c r="M151" s="188">
        <v>0</v>
      </c>
      <c r="N151" s="160">
        <v>0</v>
      </c>
      <c r="O151" s="160">
        <f t="shared" si="29"/>
        <v>0</v>
      </c>
      <c r="Q151" s="161">
        <v>0</v>
      </c>
      <c r="R151" s="161">
        <v>0</v>
      </c>
      <c r="S151" s="161"/>
      <c r="T151" s="161"/>
      <c r="U151" s="161"/>
      <c r="V151" s="161">
        <v>0</v>
      </c>
      <c r="W151" s="161">
        <v>0</v>
      </c>
      <c r="X151" s="161">
        <f t="shared" si="37"/>
        <v>0</v>
      </c>
      <c r="Z151" s="162">
        <v>0</v>
      </c>
      <c r="AA151" s="162">
        <v>0</v>
      </c>
      <c r="AB151" s="162"/>
      <c r="AC151" s="162"/>
      <c r="AD151" s="162"/>
      <c r="AE151" s="162">
        <v>0</v>
      </c>
      <c r="AF151" s="162">
        <v>0</v>
      </c>
      <c r="AG151" s="162">
        <f t="shared" si="30"/>
        <v>0</v>
      </c>
      <c r="AI151" s="163">
        <v>0</v>
      </c>
      <c r="AJ151" s="163">
        <v>0</v>
      </c>
      <c r="AK151" s="164">
        <v>0</v>
      </c>
      <c r="AL151" s="164">
        <f>IFERROR(VLOOKUP(B151,[2]rptBudgetaryBudgetCrossOrganiza!$A$4737:$N$5235,13,FALSE),"0")</f>
        <v>0</v>
      </c>
      <c r="AM151" s="164"/>
      <c r="AN151" s="164"/>
      <c r="AO151" s="164"/>
      <c r="AP151" s="164"/>
      <c r="AQ151" s="164">
        <f t="shared" si="31"/>
        <v>0</v>
      </c>
      <c r="AS151" s="161"/>
      <c r="AT151" s="161"/>
      <c r="AU151" s="161"/>
      <c r="AV151" s="161"/>
      <c r="AW151" s="161"/>
      <c r="AX151" s="161"/>
      <c r="AY151" s="161"/>
      <c r="AZ151" s="161">
        <f t="shared" si="32"/>
        <v>0</v>
      </c>
      <c r="BB151" s="164"/>
      <c r="BC151" s="164"/>
    </row>
    <row r="152" spans="1:55" x14ac:dyDescent="0.25">
      <c r="A152" s="158">
        <v>5</v>
      </c>
      <c r="B152" s="146" t="s">
        <v>330</v>
      </c>
      <c r="C152" s="159" t="str">
        <f t="shared" si="34"/>
        <v>30</v>
      </c>
      <c r="D152" s="159" t="str">
        <f t="shared" si="35"/>
        <v>45</v>
      </c>
      <c r="E152" s="147" t="str">
        <f t="shared" si="36"/>
        <v>000</v>
      </c>
      <c r="F152" s="147" t="str">
        <f t="shared" si="33"/>
        <v>6000.18</v>
      </c>
      <c r="G152" s="146" t="s">
        <v>166</v>
      </c>
      <c r="H152" s="188">
        <v>0</v>
      </c>
      <c r="I152" s="188">
        <v>0</v>
      </c>
      <c r="J152" s="160"/>
      <c r="K152" s="160"/>
      <c r="L152" s="160"/>
      <c r="M152" s="188">
        <v>0</v>
      </c>
      <c r="N152" s="160">
        <v>0</v>
      </c>
      <c r="O152" s="160">
        <f t="shared" si="29"/>
        <v>0</v>
      </c>
      <c r="Q152" s="161">
        <v>12000</v>
      </c>
      <c r="R152" s="161">
        <v>12000</v>
      </c>
      <c r="S152" s="161"/>
      <c r="T152" s="161"/>
      <c r="U152" s="161"/>
      <c r="V152" s="161">
        <v>540.5</v>
      </c>
      <c r="W152" s="161">
        <v>540.5</v>
      </c>
      <c r="X152" s="161">
        <f t="shared" si="37"/>
        <v>-11459.5</v>
      </c>
      <c r="Z152" s="162">
        <v>6000</v>
      </c>
      <c r="AA152" s="162">
        <v>6000</v>
      </c>
      <c r="AB152" s="162"/>
      <c r="AC152" s="162"/>
      <c r="AD152" s="162"/>
      <c r="AE152" s="162">
        <v>0</v>
      </c>
      <c r="AF152" s="162">
        <v>0</v>
      </c>
      <c r="AG152" s="162">
        <f t="shared" si="30"/>
        <v>-6000</v>
      </c>
      <c r="AI152" s="163">
        <v>6000</v>
      </c>
      <c r="AJ152" s="163">
        <v>6000</v>
      </c>
      <c r="AK152" s="164">
        <v>6000</v>
      </c>
      <c r="AL152" s="164">
        <f>IFERROR(VLOOKUP(B152,[2]rptBudgetaryBudgetCrossOrganiza!$A$4737:$N$5235,13,FALSE),"0")</f>
        <v>0</v>
      </c>
      <c r="AM152" s="164"/>
      <c r="AN152" s="164"/>
      <c r="AO152" s="164"/>
      <c r="AP152" s="164"/>
      <c r="AQ152" s="164">
        <f t="shared" si="31"/>
        <v>-6000</v>
      </c>
      <c r="AS152" s="161"/>
      <c r="AT152" s="161"/>
      <c r="AU152" s="161"/>
      <c r="AV152" s="161"/>
      <c r="AW152" s="161"/>
      <c r="AX152" s="161"/>
      <c r="AY152" s="161"/>
      <c r="AZ152" s="161">
        <f t="shared" si="32"/>
        <v>0</v>
      </c>
      <c r="BB152" s="164"/>
      <c r="BC152" s="164"/>
    </row>
    <row r="153" spans="1:55" x14ac:dyDescent="0.25">
      <c r="A153" s="158">
        <v>5</v>
      </c>
      <c r="B153" s="146" t="s">
        <v>333</v>
      </c>
      <c r="C153" s="159" t="str">
        <f t="shared" si="34"/>
        <v>30</v>
      </c>
      <c r="D153" s="159" t="str">
        <f t="shared" si="35"/>
        <v>45</v>
      </c>
      <c r="E153" s="147" t="str">
        <f t="shared" si="36"/>
        <v>000</v>
      </c>
      <c r="F153" s="147" t="str">
        <f t="shared" si="33"/>
        <v>6000.19</v>
      </c>
      <c r="G153" s="146" t="s">
        <v>165</v>
      </c>
      <c r="H153" s="188">
        <v>1880</v>
      </c>
      <c r="I153" s="188">
        <v>1880</v>
      </c>
      <c r="J153" s="160"/>
      <c r="K153" s="160"/>
      <c r="L153" s="160"/>
      <c r="M153" s="188">
        <v>0</v>
      </c>
      <c r="N153" s="160">
        <v>0</v>
      </c>
      <c r="O153" s="160">
        <f t="shared" si="29"/>
        <v>-1880</v>
      </c>
      <c r="Q153" s="161">
        <v>0</v>
      </c>
      <c r="R153" s="161">
        <v>0</v>
      </c>
      <c r="S153" s="161"/>
      <c r="T153" s="161"/>
      <c r="U153" s="161"/>
      <c r="V153" s="161">
        <v>0</v>
      </c>
      <c r="W153" s="161">
        <v>0</v>
      </c>
      <c r="X153" s="161">
        <f t="shared" si="37"/>
        <v>0</v>
      </c>
      <c r="Z153" s="162">
        <v>0</v>
      </c>
      <c r="AA153" s="162">
        <v>0</v>
      </c>
      <c r="AB153" s="162"/>
      <c r="AC153" s="162"/>
      <c r="AD153" s="162"/>
      <c r="AE153" s="162">
        <v>0</v>
      </c>
      <c r="AF153" s="162">
        <v>0</v>
      </c>
      <c r="AG153" s="162">
        <f t="shared" si="30"/>
        <v>0</v>
      </c>
      <c r="AI153" s="163">
        <v>0</v>
      </c>
      <c r="AJ153" s="163">
        <v>0</v>
      </c>
      <c r="AK153" s="164">
        <v>0</v>
      </c>
      <c r="AL153" s="164">
        <f>IFERROR(VLOOKUP(B153,[2]rptBudgetaryBudgetCrossOrganiza!$A$4737:$N$5235,13,FALSE),"0")</f>
        <v>0</v>
      </c>
      <c r="AM153" s="164"/>
      <c r="AN153" s="164"/>
      <c r="AO153" s="164"/>
      <c r="AP153" s="164"/>
      <c r="AQ153" s="164">
        <f t="shared" si="31"/>
        <v>0</v>
      </c>
      <c r="AS153" s="161"/>
      <c r="AT153" s="161"/>
      <c r="AU153" s="161"/>
      <c r="AV153" s="161"/>
      <c r="AW153" s="161"/>
      <c r="AX153" s="161"/>
      <c r="AY153" s="161"/>
      <c r="AZ153" s="161">
        <f t="shared" si="32"/>
        <v>0</v>
      </c>
      <c r="BB153" s="164"/>
      <c r="BC153" s="164"/>
    </row>
    <row r="154" spans="1:55" x14ac:dyDescent="0.25">
      <c r="A154" s="158">
        <v>6</v>
      </c>
      <c r="B154" s="146" t="s">
        <v>338</v>
      </c>
      <c r="C154" s="159" t="str">
        <f t="shared" si="34"/>
        <v>30</v>
      </c>
      <c r="D154" s="159" t="str">
        <f t="shared" si="35"/>
        <v>45</v>
      </c>
      <c r="E154" s="147" t="str">
        <f t="shared" si="36"/>
        <v>000</v>
      </c>
      <c r="F154" s="147" t="str">
        <f t="shared" si="33"/>
        <v>6100.01</v>
      </c>
      <c r="G154" s="146" t="s">
        <v>113</v>
      </c>
      <c r="H154" s="188">
        <v>7800</v>
      </c>
      <c r="I154" s="188">
        <v>7800</v>
      </c>
      <c r="J154" s="160"/>
      <c r="K154" s="160"/>
      <c r="L154" s="160"/>
      <c r="M154" s="188">
        <v>6810.87</v>
      </c>
      <c r="N154" s="160">
        <v>6810.87</v>
      </c>
      <c r="O154" s="160">
        <f t="shared" ref="O154:O178" si="38">N154-I154</f>
        <v>-989.13000000000011</v>
      </c>
      <c r="Q154" s="161">
        <v>7800</v>
      </c>
      <c r="R154" s="161">
        <v>7800</v>
      </c>
      <c r="S154" s="161"/>
      <c r="T154" s="161"/>
      <c r="U154" s="161"/>
      <c r="V154" s="161">
        <v>7925.19</v>
      </c>
      <c r="W154" s="161">
        <v>7925.19</v>
      </c>
      <c r="X154" s="161">
        <f t="shared" si="37"/>
        <v>125.1899999999996</v>
      </c>
      <c r="Z154" s="162">
        <v>9000</v>
      </c>
      <c r="AA154" s="162">
        <v>9000</v>
      </c>
      <c r="AB154" s="162"/>
      <c r="AC154" s="162"/>
      <c r="AD154" s="162"/>
      <c r="AE154" s="162">
        <v>7903.58</v>
      </c>
      <c r="AF154" s="162">
        <v>7903.58</v>
      </c>
      <c r="AG154" s="162">
        <f t="shared" ref="AG154:AG178" si="39">AF154-AA154</f>
        <v>-1096.42</v>
      </c>
      <c r="AI154" s="163">
        <v>9000</v>
      </c>
      <c r="AJ154" s="163">
        <v>9000</v>
      </c>
      <c r="AK154" s="164">
        <v>9000</v>
      </c>
      <c r="AL154" s="164">
        <f>IFERROR(VLOOKUP(B154,[2]rptBudgetaryBudgetCrossOrganiza!$A$4737:$N$5235,13,FALSE),"0")</f>
        <v>1944.2</v>
      </c>
      <c r="AM154" s="164"/>
      <c r="AN154" s="164"/>
      <c r="AO154" s="164"/>
      <c r="AP154" s="164"/>
      <c r="AQ154" s="164">
        <f t="shared" ref="AQ154:AQ178" si="40">AP154-AJ154</f>
        <v>-9000</v>
      </c>
      <c r="AS154" s="161"/>
      <c r="AT154" s="161"/>
      <c r="AU154" s="161"/>
      <c r="AV154" s="161"/>
      <c r="AW154" s="161"/>
      <c r="AX154" s="161"/>
      <c r="AY154" s="161"/>
      <c r="AZ154" s="161">
        <f t="shared" ref="AZ154:AZ177" si="41">AY154-AT154</f>
        <v>0</v>
      </c>
      <c r="BB154" s="164"/>
      <c r="BC154" s="164"/>
    </row>
    <row r="155" spans="1:55" x14ac:dyDescent="0.25">
      <c r="A155" s="158">
        <v>6</v>
      </c>
      <c r="B155" s="146" t="s">
        <v>341</v>
      </c>
      <c r="C155" s="159" t="str">
        <f t="shared" si="34"/>
        <v>30</v>
      </c>
      <c r="D155" s="159" t="str">
        <f t="shared" si="35"/>
        <v>45</v>
      </c>
      <c r="E155" s="147" t="str">
        <f t="shared" si="36"/>
        <v>000</v>
      </c>
      <c r="F155" s="147" t="str">
        <f t="shared" si="33"/>
        <v>6100.02</v>
      </c>
      <c r="G155" s="146" t="s">
        <v>150</v>
      </c>
      <c r="H155" s="188">
        <v>3170</v>
      </c>
      <c r="I155" s="188">
        <v>3170</v>
      </c>
      <c r="J155" s="160"/>
      <c r="K155" s="160"/>
      <c r="L155" s="160"/>
      <c r="M155" s="188">
        <v>2974.94</v>
      </c>
      <c r="N155" s="160">
        <v>2974.94</v>
      </c>
      <c r="O155" s="160">
        <f t="shared" si="38"/>
        <v>-195.05999999999995</v>
      </c>
      <c r="Q155" s="161">
        <v>3325</v>
      </c>
      <c r="R155" s="161">
        <v>3325</v>
      </c>
      <c r="S155" s="161"/>
      <c r="T155" s="161"/>
      <c r="U155" s="161"/>
      <c r="V155" s="161">
        <v>2787.24</v>
      </c>
      <c r="W155" s="161">
        <v>2787.24</v>
      </c>
      <c r="X155" s="161">
        <f t="shared" si="37"/>
        <v>-537.76000000000022</v>
      </c>
      <c r="Z155" s="162">
        <v>3000</v>
      </c>
      <c r="AA155" s="162">
        <v>3000</v>
      </c>
      <c r="AB155" s="162"/>
      <c r="AC155" s="162"/>
      <c r="AD155" s="162"/>
      <c r="AE155" s="162">
        <v>2847.73</v>
      </c>
      <c r="AF155" s="162">
        <v>2847.73</v>
      </c>
      <c r="AG155" s="162">
        <f t="shared" si="39"/>
        <v>-152.26999999999998</v>
      </c>
      <c r="AI155" s="163">
        <v>3000</v>
      </c>
      <c r="AJ155" s="163">
        <v>3000</v>
      </c>
      <c r="AK155" s="164">
        <v>3000</v>
      </c>
      <c r="AL155" s="164">
        <f>IFERROR(VLOOKUP(B155,[2]rptBudgetaryBudgetCrossOrganiza!$A$4737:$N$5235,13,FALSE),"0")</f>
        <v>653.35</v>
      </c>
      <c r="AM155" s="164"/>
      <c r="AN155" s="164"/>
      <c r="AO155" s="164"/>
      <c r="AP155" s="164"/>
      <c r="AQ155" s="164">
        <f t="shared" si="40"/>
        <v>-3000</v>
      </c>
      <c r="AS155" s="161"/>
      <c r="AT155" s="161"/>
      <c r="AU155" s="161"/>
      <c r="AV155" s="161"/>
      <c r="AW155" s="161"/>
      <c r="AX155" s="161"/>
      <c r="AY155" s="161"/>
      <c r="AZ155" s="161">
        <f t="shared" si="41"/>
        <v>0</v>
      </c>
      <c r="BB155" s="164"/>
      <c r="BC155" s="164"/>
    </row>
    <row r="156" spans="1:55" x14ac:dyDescent="0.25">
      <c r="A156" s="158">
        <v>6</v>
      </c>
      <c r="B156" s="146" t="s">
        <v>344</v>
      </c>
      <c r="C156" s="159" t="str">
        <f t="shared" si="34"/>
        <v>30</v>
      </c>
      <c r="D156" s="159" t="str">
        <f t="shared" si="35"/>
        <v>45</v>
      </c>
      <c r="E156" s="147" t="str">
        <f t="shared" si="36"/>
        <v>000</v>
      </c>
      <c r="F156" s="147" t="str">
        <f t="shared" si="33"/>
        <v>6100.03</v>
      </c>
      <c r="G156" s="146" t="s">
        <v>151</v>
      </c>
      <c r="H156" s="188">
        <v>120</v>
      </c>
      <c r="I156" s="188">
        <v>120</v>
      </c>
      <c r="J156" s="160"/>
      <c r="K156" s="160"/>
      <c r="L156" s="160"/>
      <c r="M156" s="188">
        <v>0</v>
      </c>
      <c r="N156" s="160">
        <v>0</v>
      </c>
      <c r="O156" s="160">
        <f t="shared" si="38"/>
        <v>-120</v>
      </c>
      <c r="Q156" s="161">
        <v>250</v>
      </c>
      <c r="R156" s="161">
        <v>250</v>
      </c>
      <c r="S156" s="161"/>
      <c r="T156" s="161"/>
      <c r="U156" s="161"/>
      <c r="V156" s="161">
        <v>0</v>
      </c>
      <c r="W156" s="161">
        <v>0</v>
      </c>
      <c r="X156" s="161">
        <f t="shared" si="37"/>
        <v>-250</v>
      </c>
      <c r="Z156" s="162">
        <v>250</v>
      </c>
      <c r="AA156" s="162">
        <v>250</v>
      </c>
      <c r="AB156" s="162"/>
      <c r="AC156" s="162"/>
      <c r="AD156" s="162"/>
      <c r="AE156" s="162">
        <v>0</v>
      </c>
      <c r="AF156" s="162">
        <v>0</v>
      </c>
      <c r="AG156" s="162">
        <f t="shared" si="39"/>
        <v>-250</v>
      </c>
      <c r="AI156" s="163">
        <v>250</v>
      </c>
      <c r="AJ156" s="163">
        <v>250</v>
      </c>
      <c r="AK156" s="164">
        <v>250</v>
      </c>
      <c r="AL156" s="164">
        <f>IFERROR(VLOOKUP(B156,[2]rptBudgetaryBudgetCrossOrganiza!$A$4737:$N$5235,13,FALSE),"0")</f>
        <v>0</v>
      </c>
      <c r="AM156" s="164"/>
      <c r="AN156" s="164"/>
      <c r="AO156" s="164"/>
      <c r="AP156" s="164"/>
      <c r="AQ156" s="164">
        <f t="shared" si="40"/>
        <v>-250</v>
      </c>
      <c r="AS156" s="161"/>
      <c r="AT156" s="161"/>
      <c r="AU156" s="161"/>
      <c r="AV156" s="161"/>
      <c r="AW156" s="161"/>
      <c r="AX156" s="161"/>
      <c r="AY156" s="161"/>
      <c r="AZ156" s="161">
        <f t="shared" si="41"/>
        <v>0</v>
      </c>
      <c r="BB156" s="164"/>
      <c r="BC156" s="164"/>
    </row>
    <row r="157" spans="1:55" x14ac:dyDescent="0.25">
      <c r="A157" s="158">
        <v>6</v>
      </c>
      <c r="B157" s="146" t="s">
        <v>347</v>
      </c>
      <c r="C157" s="159" t="str">
        <f t="shared" si="34"/>
        <v>30</v>
      </c>
      <c r="D157" s="159" t="str">
        <f t="shared" si="35"/>
        <v>45</v>
      </c>
      <c r="E157" s="147" t="str">
        <f t="shared" si="36"/>
        <v>000</v>
      </c>
      <c r="F157" s="147" t="str">
        <f t="shared" si="33"/>
        <v>6200.01</v>
      </c>
      <c r="G157" s="146" t="s">
        <v>152</v>
      </c>
      <c r="H157" s="188">
        <v>4000</v>
      </c>
      <c r="I157" s="188">
        <v>4000</v>
      </c>
      <c r="J157" s="160"/>
      <c r="K157" s="160"/>
      <c r="L157" s="160"/>
      <c r="M157" s="188">
        <v>1535.57</v>
      </c>
      <c r="N157" s="160">
        <v>1535.57</v>
      </c>
      <c r="O157" s="160">
        <f t="shared" si="38"/>
        <v>-2464.4300000000003</v>
      </c>
      <c r="Q157" s="161">
        <v>3000</v>
      </c>
      <c r="R157" s="161">
        <v>3000</v>
      </c>
      <c r="S157" s="161"/>
      <c r="T157" s="161"/>
      <c r="U157" s="161"/>
      <c r="V157" s="161">
        <v>2272.9499999999998</v>
      </c>
      <c r="W157" s="161">
        <v>2272.9499999999998</v>
      </c>
      <c r="X157" s="161">
        <f t="shared" si="37"/>
        <v>-727.05000000000018</v>
      </c>
      <c r="Z157" s="162">
        <v>3000</v>
      </c>
      <c r="AA157" s="162">
        <v>3000</v>
      </c>
      <c r="AB157" s="162"/>
      <c r="AC157" s="162"/>
      <c r="AD157" s="162"/>
      <c r="AE157" s="162">
        <v>1718.08</v>
      </c>
      <c r="AF157" s="162">
        <v>1718.08</v>
      </c>
      <c r="AG157" s="162">
        <f t="shared" si="39"/>
        <v>-1281.92</v>
      </c>
      <c r="AI157" s="163">
        <v>3000</v>
      </c>
      <c r="AJ157" s="163">
        <v>3000</v>
      </c>
      <c r="AK157" s="164">
        <v>3000</v>
      </c>
      <c r="AL157" s="164">
        <f>IFERROR(VLOOKUP(B157,[2]rptBudgetaryBudgetCrossOrganiza!$A$4737:$N$5235,13,FALSE),"0")</f>
        <v>454.4</v>
      </c>
      <c r="AM157" s="164"/>
      <c r="AN157" s="164"/>
      <c r="AO157" s="164"/>
      <c r="AP157" s="164"/>
      <c r="AQ157" s="164">
        <f t="shared" si="40"/>
        <v>-3000</v>
      </c>
      <c r="AS157" s="161"/>
      <c r="AT157" s="161"/>
      <c r="AU157" s="161"/>
      <c r="AV157" s="161"/>
      <c r="AW157" s="161"/>
      <c r="AX157" s="161"/>
      <c r="AY157" s="161"/>
      <c r="AZ157" s="161">
        <f t="shared" si="41"/>
        <v>0</v>
      </c>
      <c r="BB157" s="164"/>
      <c r="BC157" s="164"/>
    </row>
    <row r="158" spans="1:55" ht="45" x14ac:dyDescent="0.25">
      <c r="A158" s="158">
        <v>6</v>
      </c>
      <c r="B158" s="146" t="s">
        <v>350</v>
      </c>
      <c r="C158" s="159" t="str">
        <f t="shared" si="34"/>
        <v>30</v>
      </c>
      <c r="D158" s="159" t="str">
        <f t="shared" si="35"/>
        <v>45</v>
      </c>
      <c r="E158" s="147" t="str">
        <f t="shared" si="36"/>
        <v>000</v>
      </c>
      <c r="F158" s="147" t="str">
        <f t="shared" si="33"/>
        <v>6200.02</v>
      </c>
      <c r="G158" s="146" t="s">
        <v>114</v>
      </c>
      <c r="H158" s="188">
        <v>32500</v>
      </c>
      <c r="I158" s="188">
        <v>49500</v>
      </c>
      <c r="J158" s="160"/>
      <c r="K158" s="160"/>
      <c r="L158" s="160"/>
      <c r="M158" s="188">
        <v>42991.22</v>
      </c>
      <c r="N158" s="160">
        <v>42991.22</v>
      </c>
      <c r="O158" s="160">
        <f t="shared" si="38"/>
        <v>-6508.7799999999988</v>
      </c>
      <c r="Q158" s="161">
        <v>15000</v>
      </c>
      <c r="R158" s="161">
        <v>19425</v>
      </c>
      <c r="S158" s="161"/>
      <c r="T158" s="161"/>
      <c r="U158" s="161"/>
      <c r="V158" s="161">
        <v>25108.65</v>
      </c>
      <c r="W158" s="161">
        <v>25108.65</v>
      </c>
      <c r="X158" s="161">
        <f t="shared" si="37"/>
        <v>5683.6500000000015</v>
      </c>
      <c r="Z158" s="162">
        <v>20000</v>
      </c>
      <c r="AA158" s="162">
        <v>20000</v>
      </c>
      <c r="AB158" s="162"/>
      <c r="AC158" s="162"/>
      <c r="AD158" s="162"/>
      <c r="AE158" s="162">
        <v>27031.7</v>
      </c>
      <c r="AF158" s="162">
        <v>27031.7</v>
      </c>
      <c r="AG158" s="162">
        <f t="shared" si="39"/>
        <v>7031.7000000000007</v>
      </c>
      <c r="AI158" s="163">
        <v>20000</v>
      </c>
      <c r="AJ158" s="163">
        <v>20000</v>
      </c>
      <c r="AK158" s="199">
        <v>30000</v>
      </c>
      <c r="AL158" s="164">
        <f>IFERROR(VLOOKUP(B158,[2]rptBudgetaryBudgetCrossOrganiza!$A$4737:$N$5235,13,FALSE),"0")</f>
        <v>2590.1799999999998</v>
      </c>
      <c r="AM158" s="164"/>
      <c r="AN158" s="164"/>
      <c r="AO158" s="164"/>
      <c r="AP158" s="164"/>
      <c r="AQ158" s="164">
        <f t="shared" si="40"/>
        <v>-20000</v>
      </c>
      <c r="AS158" s="161"/>
      <c r="AT158" s="161"/>
      <c r="AU158" s="161"/>
      <c r="AV158" s="161"/>
      <c r="AW158" s="161"/>
      <c r="AX158" s="161"/>
      <c r="AY158" s="161"/>
      <c r="AZ158" s="161">
        <f t="shared" si="41"/>
        <v>0</v>
      </c>
      <c r="BB158" s="164"/>
      <c r="BC158" s="198" t="s">
        <v>454</v>
      </c>
    </row>
    <row r="159" spans="1:55" x14ac:dyDescent="0.25">
      <c r="A159" s="158">
        <v>6</v>
      </c>
      <c r="B159" s="146" t="s">
        <v>353</v>
      </c>
      <c r="C159" s="159" t="str">
        <f t="shared" si="34"/>
        <v>30</v>
      </c>
      <c r="D159" s="159" t="str">
        <f t="shared" si="35"/>
        <v>45</v>
      </c>
      <c r="E159" s="147" t="str">
        <f t="shared" si="36"/>
        <v>000</v>
      </c>
      <c r="F159" s="147" t="str">
        <f t="shared" si="33"/>
        <v>6200.03</v>
      </c>
      <c r="G159" s="146" t="s">
        <v>115</v>
      </c>
      <c r="H159" s="188">
        <v>7000</v>
      </c>
      <c r="I159" s="188">
        <v>7000</v>
      </c>
      <c r="J159" s="160"/>
      <c r="K159" s="160"/>
      <c r="L159" s="160"/>
      <c r="M159" s="188">
        <v>5941.67</v>
      </c>
      <c r="N159" s="160">
        <v>5941.67</v>
      </c>
      <c r="O159" s="160">
        <f t="shared" si="38"/>
        <v>-1058.33</v>
      </c>
      <c r="Q159" s="161">
        <v>5000</v>
      </c>
      <c r="R159" s="161">
        <v>5000</v>
      </c>
      <c r="S159" s="161"/>
      <c r="T159" s="161"/>
      <c r="U159" s="161"/>
      <c r="V159" s="161">
        <v>5213.49</v>
      </c>
      <c r="W159" s="161">
        <v>5213.49</v>
      </c>
      <c r="X159" s="161">
        <f t="shared" si="37"/>
        <v>213.48999999999978</v>
      </c>
      <c r="Z159" s="162">
        <v>5000</v>
      </c>
      <c r="AA159" s="162">
        <v>5000</v>
      </c>
      <c r="AB159" s="162"/>
      <c r="AC159" s="162"/>
      <c r="AD159" s="162"/>
      <c r="AE159" s="162">
        <v>3926.46</v>
      </c>
      <c r="AF159" s="162">
        <v>3926.46</v>
      </c>
      <c r="AG159" s="162">
        <f t="shared" si="39"/>
        <v>-1073.54</v>
      </c>
      <c r="AI159" s="163">
        <v>5000</v>
      </c>
      <c r="AJ159" s="163">
        <v>5000</v>
      </c>
      <c r="AK159" s="164">
        <v>5000</v>
      </c>
      <c r="AL159" s="164">
        <f>IFERROR(VLOOKUP(B159,[2]rptBudgetaryBudgetCrossOrganiza!$A$4737:$N$5235,13,FALSE),"0")</f>
        <v>528.30999999999995</v>
      </c>
      <c r="AM159" s="164"/>
      <c r="AN159" s="164"/>
      <c r="AO159" s="164"/>
      <c r="AP159" s="164"/>
      <c r="AQ159" s="164">
        <f t="shared" si="40"/>
        <v>-5000</v>
      </c>
      <c r="AS159" s="161"/>
      <c r="AT159" s="161"/>
      <c r="AU159" s="161"/>
      <c r="AV159" s="161"/>
      <c r="AW159" s="161"/>
      <c r="AX159" s="161"/>
      <c r="AY159" s="161"/>
      <c r="AZ159" s="161">
        <f t="shared" si="41"/>
        <v>0</v>
      </c>
      <c r="BB159" s="164"/>
      <c r="BC159" s="164"/>
    </row>
    <row r="160" spans="1:55" x14ac:dyDescent="0.25">
      <c r="A160" s="158">
        <v>6</v>
      </c>
      <c r="B160" s="146" t="s">
        <v>356</v>
      </c>
      <c r="C160" s="159" t="str">
        <f t="shared" si="34"/>
        <v>30</v>
      </c>
      <c r="D160" s="159" t="str">
        <f t="shared" si="35"/>
        <v>45</v>
      </c>
      <c r="E160" s="147" t="str">
        <f t="shared" si="36"/>
        <v>000</v>
      </c>
      <c r="F160" s="147" t="str">
        <f t="shared" si="33"/>
        <v>6200.04</v>
      </c>
      <c r="G160" s="146" t="s">
        <v>153</v>
      </c>
      <c r="H160" s="188">
        <v>0</v>
      </c>
      <c r="I160" s="188">
        <v>0</v>
      </c>
      <c r="J160" s="160"/>
      <c r="K160" s="160"/>
      <c r="L160" s="160"/>
      <c r="M160" s="188">
        <v>0</v>
      </c>
      <c r="N160" s="160">
        <v>0</v>
      </c>
      <c r="O160" s="160">
        <f t="shared" si="38"/>
        <v>0</v>
      </c>
      <c r="Q160" s="161">
        <v>0</v>
      </c>
      <c r="R160" s="161">
        <v>0</v>
      </c>
      <c r="S160" s="161"/>
      <c r="T160" s="161"/>
      <c r="U160" s="161"/>
      <c r="V160" s="161">
        <v>0</v>
      </c>
      <c r="W160" s="161">
        <v>0</v>
      </c>
      <c r="X160" s="161">
        <f t="shared" si="37"/>
        <v>0</v>
      </c>
      <c r="Z160" s="162">
        <v>0</v>
      </c>
      <c r="AA160" s="162">
        <v>0</v>
      </c>
      <c r="AB160" s="162"/>
      <c r="AC160" s="162"/>
      <c r="AD160" s="162"/>
      <c r="AE160" s="162">
        <v>0</v>
      </c>
      <c r="AF160" s="162">
        <v>0</v>
      </c>
      <c r="AG160" s="162">
        <f t="shared" si="39"/>
        <v>0</v>
      </c>
      <c r="AI160" s="163">
        <v>0</v>
      </c>
      <c r="AJ160" s="163">
        <v>0</v>
      </c>
      <c r="AK160" s="164">
        <v>0</v>
      </c>
      <c r="AL160" s="164">
        <f>IFERROR(VLOOKUP(B160,[2]rptBudgetaryBudgetCrossOrganiza!$A$4737:$N$5235,13,FALSE),"0")</f>
        <v>0</v>
      </c>
      <c r="AM160" s="164"/>
      <c r="AN160" s="164"/>
      <c r="AO160" s="164"/>
      <c r="AP160" s="164"/>
      <c r="AQ160" s="164">
        <f t="shared" si="40"/>
        <v>0</v>
      </c>
      <c r="AS160" s="161"/>
      <c r="AT160" s="161"/>
      <c r="AU160" s="161"/>
      <c r="AV160" s="161"/>
      <c r="AW160" s="161"/>
      <c r="AX160" s="161"/>
      <c r="AY160" s="161"/>
      <c r="AZ160" s="161">
        <f t="shared" si="41"/>
        <v>0</v>
      </c>
      <c r="BB160" s="164"/>
      <c r="BC160" s="164"/>
    </row>
    <row r="161" spans="1:55" x14ac:dyDescent="0.25">
      <c r="A161" s="158">
        <v>6</v>
      </c>
      <c r="B161" s="146" t="s">
        <v>359</v>
      </c>
      <c r="C161" s="159" t="str">
        <f t="shared" si="34"/>
        <v>30</v>
      </c>
      <c r="D161" s="159" t="str">
        <f t="shared" si="35"/>
        <v>45</v>
      </c>
      <c r="E161" s="147" t="str">
        <f t="shared" si="36"/>
        <v>000</v>
      </c>
      <c r="F161" s="147" t="str">
        <f t="shared" si="33"/>
        <v>6200.05</v>
      </c>
      <c r="G161" s="146" t="s">
        <v>116</v>
      </c>
      <c r="H161" s="188">
        <v>3200</v>
      </c>
      <c r="I161" s="188">
        <v>3200</v>
      </c>
      <c r="J161" s="160"/>
      <c r="K161" s="160"/>
      <c r="L161" s="160"/>
      <c r="M161" s="188">
        <v>4941.46</v>
      </c>
      <c r="N161" s="160">
        <v>4941.46</v>
      </c>
      <c r="O161" s="160">
        <f t="shared" si="38"/>
        <v>1741.46</v>
      </c>
      <c r="Q161" s="161">
        <v>5300</v>
      </c>
      <c r="R161" s="161">
        <v>5300</v>
      </c>
      <c r="S161" s="161"/>
      <c r="T161" s="161"/>
      <c r="U161" s="161"/>
      <c r="V161" s="161">
        <v>4039.27</v>
      </c>
      <c r="W161" s="161">
        <v>4039.27</v>
      </c>
      <c r="X161" s="161">
        <f t="shared" si="37"/>
        <v>-1260.73</v>
      </c>
      <c r="Z161" s="162">
        <v>4000</v>
      </c>
      <c r="AA161" s="162">
        <v>4000</v>
      </c>
      <c r="AB161" s="162"/>
      <c r="AC161" s="162"/>
      <c r="AD161" s="162"/>
      <c r="AE161" s="162">
        <v>3515.25</v>
      </c>
      <c r="AF161" s="162">
        <v>3515.25</v>
      </c>
      <c r="AG161" s="162">
        <f t="shared" si="39"/>
        <v>-484.75</v>
      </c>
      <c r="AI161" s="163">
        <v>4000</v>
      </c>
      <c r="AJ161" s="163">
        <v>4000</v>
      </c>
      <c r="AK161" s="164">
        <v>4000</v>
      </c>
      <c r="AL161" s="164">
        <f>IFERROR(VLOOKUP(B161,[2]rptBudgetaryBudgetCrossOrganiza!$A$4737:$N$5235,13,FALSE),"0")</f>
        <v>0</v>
      </c>
      <c r="AM161" s="164"/>
      <c r="AN161" s="164"/>
      <c r="AO161" s="164"/>
      <c r="AP161" s="164"/>
      <c r="AQ161" s="164">
        <f t="shared" si="40"/>
        <v>-4000</v>
      </c>
      <c r="AS161" s="161"/>
      <c r="AT161" s="161"/>
      <c r="AU161" s="161"/>
      <c r="AV161" s="161"/>
      <c r="AW161" s="161"/>
      <c r="AX161" s="161"/>
      <c r="AY161" s="161"/>
      <c r="AZ161" s="161">
        <f t="shared" si="41"/>
        <v>0</v>
      </c>
      <c r="BB161" s="164"/>
      <c r="BC161" s="164"/>
    </row>
    <row r="162" spans="1:55" x14ac:dyDescent="0.25">
      <c r="A162" s="158">
        <v>6</v>
      </c>
      <c r="B162" s="146" t="s">
        <v>360</v>
      </c>
      <c r="C162" s="159" t="str">
        <f t="shared" si="34"/>
        <v>30</v>
      </c>
      <c r="D162" s="159" t="str">
        <f t="shared" si="35"/>
        <v>45</v>
      </c>
      <c r="E162" s="147" t="str">
        <f t="shared" si="36"/>
        <v>000</v>
      </c>
      <c r="F162" s="147" t="str">
        <f t="shared" si="33"/>
        <v>6200.07</v>
      </c>
      <c r="G162" s="146" t="s">
        <v>361</v>
      </c>
      <c r="H162" s="188">
        <v>0</v>
      </c>
      <c r="I162" s="188">
        <v>0</v>
      </c>
      <c r="J162" s="160"/>
      <c r="K162" s="160"/>
      <c r="L162" s="160"/>
      <c r="M162" s="188">
        <v>0</v>
      </c>
      <c r="N162" s="160">
        <v>0</v>
      </c>
      <c r="O162" s="160">
        <f t="shared" si="38"/>
        <v>0</v>
      </c>
      <c r="Q162" s="161">
        <v>0</v>
      </c>
      <c r="R162" s="161">
        <v>0</v>
      </c>
      <c r="S162" s="161"/>
      <c r="T162" s="161"/>
      <c r="U162" s="161"/>
      <c r="V162" s="161">
        <v>0</v>
      </c>
      <c r="W162" s="161">
        <v>0</v>
      </c>
      <c r="X162" s="161">
        <f t="shared" si="37"/>
        <v>0</v>
      </c>
      <c r="Z162" s="162">
        <v>0</v>
      </c>
      <c r="AA162" s="162">
        <v>0</v>
      </c>
      <c r="AB162" s="162"/>
      <c r="AC162" s="162"/>
      <c r="AD162" s="162"/>
      <c r="AE162" s="162">
        <v>0</v>
      </c>
      <c r="AF162" s="162">
        <v>0</v>
      </c>
      <c r="AG162" s="162">
        <f t="shared" si="39"/>
        <v>0</v>
      </c>
      <c r="AI162" s="163">
        <v>0</v>
      </c>
      <c r="AJ162" s="163">
        <v>0</v>
      </c>
      <c r="AK162" s="164">
        <v>0</v>
      </c>
      <c r="AL162" s="164">
        <f>IFERROR(VLOOKUP(B162,[2]rptBudgetaryBudgetCrossOrganiza!$A$4737:$N$5235,13,FALSE),"0")</f>
        <v>0</v>
      </c>
      <c r="AM162" s="164"/>
      <c r="AN162" s="164"/>
      <c r="AO162" s="164"/>
      <c r="AP162" s="164"/>
      <c r="AQ162" s="164">
        <f t="shared" si="40"/>
        <v>0</v>
      </c>
      <c r="AS162" s="161"/>
      <c r="AT162" s="161"/>
      <c r="AU162" s="161"/>
      <c r="AV162" s="161"/>
      <c r="AW162" s="161"/>
      <c r="AX162" s="161"/>
      <c r="AY162" s="161"/>
      <c r="AZ162" s="161">
        <f t="shared" si="41"/>
        <v>0</v>
      </c>
      <c r="BB162" s="164"/>
      <c r="BC162" s="164"/>
    </row>
    <row r="163" spans="1:55" x14ac:dyDescent="0.25">
      <c r="A163" s="158">
        <v>6</v>
      </c>
      <c r="B163" s="146" t="s">
        <v>364</v>
      </c>
      <c r="C163" s="159" t="str">
        <f t="shared" si="34"/>
        <v>30</v>
      </c>
      <c r="D163" s="159" t="str">
        <f t="shared" si="35"/>
        <v>45</v>
      </c>
      <c r="E163" s="147" t="str">
        <f t="shared" si="36"/>
        <v>000</v>
      </c>
      <c r="F163" s="147" t="str">
        <f t="shared" ref="F163:F182" si="42">RIGHT(B163,7)</f>
        <v>6200.09</v>
      </c>
      <c r="G163" s="146" t="s">
        <v>149</v>
      </c>
      <c r="H163" s="188">
        <v>0</v>
      </c>
      <c r="I163" s="188">
        <v>6000</v>
      </c>
      <c r="J163" s="160"/>
      <c r="K163" s="160"/>
      <c r="L163" s="160"/>
      <c r="M163" s="188">
        <v>6072.92</v>
      </c>
      <c r="N163" s="160">
        <v>6072.92</v>
      </c>
      <c r="O163" s="160">
        <f t="shared" si="38"/>
        <v>72.920000000000073</v>
      </c>
      <c r="Q163" s="161">
        <v>0</v>
      </c>
      <c r="R163" s="161">
        <v>0</v>
      </c>
      <c r="S163" s="161"/>
      <c r="T163" s="161"/>
      <c r="U163" s="161"/>
      <c r="V163" s="161">
        <v>0</v>
      </c>
      <c r="W163" s="161">
        <v>0</v>
      </c>
      <c r="X163" s="161">
        <f t="shared" si="37"/>
        <v>0</v>
      </c>
      <c r="Z163" s="162">
        <v>0</v>
      </c>
      <c r="AA163" s="162">
        <v>0</v>
      </c>
      <c r="AB163" s="162"/>
      <c r="AC163" s="162"/>
      <c r="AD163" s="162"/>
      <c r="AE163" s="162">
        <v>0</v>
      </c>
      <c r="AF163" s="162">
        <v>0</v>
      </c>
      <c r="AG163" s="162">
        <f t="shared" si="39"/>
        <v>0</v>
      </c>
      <c r="AI163" s="163">
        <v>0</v>
      </c>
      <c r="AJ163" s="163">
        <v>0</v>
      </c>
      <c r="AK163" s="164">
        <v>0</v>
      </c>
      <c r="AL163" s="164">
        <f>IFERROR(VLOOKUP(B163,[2]rptBudgetaryBudgetCrossOrganiza!$A$4737:$N$5235,13,FALSE),"0")</f>
        <v>0</v>
      </c>
      <c r="AM163" s="164"/>
      <c r="AN163" s="164"/>
      <c r="AO163" s="164"/>
      <c r="AP163" s="164"/>
      <c r="AQ163" s="164">
        <f t="shared" si="40"/>
        <v>0</v>
      </c>
      <c r="AS163" s="161"/>
      <c r="AT163" s="161"/>
      <c r="AU163" s="161"/>
      <c r="AV163" s="161"/>
      <c r="AW163" s="161"/>
      <c r="AX163" s="161"/>
      <c r="AY163" s="161"/>
      <c r="AZ163" s="161">
        <f t="shared" si="41"/>
        <v>0</v>
      </c>
      <c r="BB163" s="164"/>
      <c r="BC163" s="164"/>
    </row>
    <row r="164" spans="1:55" x14ac:dyDescent="0.25">
      <c r="A164" s="158">
        <v>6</v>
      </c>
      <c r="B164" s="146" t="s">
        <v>369</v>
      </c>
      <c r="C164" s="159" t="str">
        <f t="shared" si="34"/>
        <v>30</v>
      </c>
      <c r="D164" s="159" t="str">
        <f t="shared" si="35"/>
        <v>45</v>
      </c>
      <c r="E164" s="147" t="str">
        <f t="shared" si="36"/>
        <v>000</v>
      </c>
      <c r="F164" s="147" t="str">
        <f t="shared" si="42"/>
        <v>6300.01</v>
      </c>
      <c r="G164" s="146" t="s">
        <v>154</v>
      </c>
      <c r="H164" s="188">
        <v>3750</v>
      </c>
      <c r="I164" s="188">
        <v>3750</v>
      </c>
      <c r="J164" s="160"/>
      <c r="K164" s="160"/>
      <c r="L164" s="160"/>
      <c r="M164" s="188">
        <v>1298</v>
      </c>
      <c r="N164" s="160">
        <v>1298</v>
      </c>
      <c r="O164" s="160">
        <f t="shared" si="38"/>
        <v>-2452</v>
      </c>
      <c r="Q164" s="161">
        <v>2300</v>
      </c>
      <c r="R164" s="161">
        <v>2300</v>
      </c>
      <c r="S164" s="161"/>
      <c r="T164" s="161"/>
      <c r="U164" s="161"/>
      <c r="V164" s="161">
        <v>2657.33</v>
      </c>
      <c r="W164" s="161">
        <v>2657.33</v>
      </c>
      <c r="X164" s="161">
        <f t="shared" si="37"/>
        <v>357.32999999999993</v>
      </c>
      <c r="Z164" s="162">
        <v>2300</v>
      </c>
      <c r="AA164" s="162">
        <v>2300</v>
      </c>
      <c r="AB164" s="162"/>
      <c r="AC164" s="162"/>
      <c r="AD164" s="162"/>
      <c r="AE164" s="162">
        <v>2199.87</v>
      </c>
      <c r="AF164" s="162">
        <v>2199.87</v>
      </c>
      <c r="AG164" s="162">
        <f t="shared" si="39"/>
        <v>-100.13000000000011</v>
      </c>
      <c r="AI164" s="163">
        <v>2300</v>
      </c>
      <c r="AJ164" s="163">
        <v>2300</v>
      </c>
      <c r="AK164" s="164">
        <v>2300</v>
      </c>
      <c r="AL164" s="164">
        <f>IFERROR(VLOOKUP(B164,[2]rptBudgetaryBudgetCrossOrganiza!$A$4737:$N$5235,13,FALSE),"0")</f>
        <v>526.08000000000004</v>
      </c>
      <c r="AM164" s="164"/>
      <c r="AN164" s="164"/>
      <c r="AO164" s="164"/>
      <c r="AP164" s="164"/>
      <c r="AQ164" s="164">
        <f t="shared" si="40"/>
        <v>-2300</v>
      </c>
      <c r="AS164" s="161"/>
      <c r="AT164" s="161"/>
      <c r="AU164" s="161"/>
      <c r="AV164" s="161"/>
      <c r="AW164" s="161"/>
      <c r="AX164" s="161"/>
      <c r="AY164" s="161"/>
      <c r="AZ164" s="161">
        <f t="shared" si="41"/>
        <v>0</v>
      </c>
      <c r="BB164" s="164"/>
      <c r="BC164" s="164"/>
    </row>
    <row r="165" spans="1:55" x14ac:dyDescent="0.25">
      <c r="A165" s="158">
        <v>6</v>
      </c>
      <c r="B165" s="146" t="s">
        <v>373</v>
      </c>
      <c r="C165" s="159" t="str">
        <f t="shared" si="34"/>
        <v>30</v>
      </c>
      <c r="D165" s="159" t="str">
        <f t="shared" si="35"/>
        <v>45</v>
      </c>
      <c r="E165" s="147" t="str">
        <f t="shared" si="36"/>
        <v>000</v>
      </c>
      <c r="F165" s="147" t="str">
        <f t="shared" si="42"/>
        <v>6300.02</v>
      </c>
      <c r="G165" s="146" t="s">
        <v>371</v>
      </c>
      <c r="H165" s="188">
        <v>150</v>
      </c>
      <c r="I165" s="188">
        <v>150</v>
      </c>
      <c r="J165" s="160"/>
      <c r="K165" s="160"/>
      <c r="L165" s="160"/>
      <c r="M165" s="188">
        <v>51</v>
      </c>
      <c r="N165" s="160">
        <v>51</v>
      </c>
      <c r="O165" s="160">
        <f t="shared" si="38"/>
        <v>-99</v>
      </c>
      <c r="Q165" s="161">
        <v>250</v>
      </c>
      <c r="R165" s="161">
        <v>250</v>
      </c>
      <c r="S165" s="161"/>
      <c r="T165" s="161"/>
      <c r="U165" s="161"/>
      <c r="V165" s="161">
        <v>60</v>
      </c>
      <c r="W165" s="161">
        <v>60</v>
      </c>
      <c r="X165" s="161">
        <f t="shared" si="37"/>
        <v>-190</v>
      </c>
      <c r="Z165" s="162">
        <v>250</v>
      </c>
      <c r="AA165" s="162">
        <v>250</v>
      </c>
      <c r="AB165" s="162"/>
      <c r="AC165" s="162"/>
      <c r="AD165" s="162"/>
      <c r="AE165" s="162">
        <v>0</v>
      </c>
      <c r="AF165" s="162">
        <v>0</v>
      </c>
      <c r="AG165" s="162">
        <f t="shared" si="39"/>
        <v>-250</v>
      </c>
      <c r="AI165" s="163">
        <v>250</v>
      </c>
      <c r="AJ165" s="163">
        <v>250</v>
      </c>
      <c r="AK165" s="164">
        <v>250</v>
      </c>
      <c r="AL165" s="164">
        <f>IFERROR(VLOOKUP(B165,[2]rptBudgetaryBudgetCrossOrganiza!$A$4737:$N$5235,13,FALSE),"0")</f>
        <v>0</v>
      </c>
      <c r="AM165" s="164"/>
      <c r="AN165" s="164"/>
      <c r="AO165" s="164"/>
      <c r="AP165" s="164"/>
      <c r="AQ165" s="164">
        <f t="shared" si="40"/>
        <v>-250</v>
      </c>
      <c r="AS165" s="161"/>
      <c r="AT165" s="161"/>
      <c r="AU165" s="161"/>
      <c r="AV165" s="161"/>
      <c r="AW165" s="161"/>
      <c r="AX165" s="161"/>
      <c r="AY165" s="161"/>
      <c r="AZ165" s="161">
        <f t="shared" si="41"/>
        <v>0</v>
      </c>
      <c r="BB165" s="164"/>
      <c r="BC165" s="164"/>
    </row>
    <row r="166" spans="1:55" x14ac:dyDescent="0.25">
      <c r="A166" s="158">
        <v>6</v>
      </c>
      <c r="B166" s="146" t="s">
        <v>377</v>
      </c>
      <c r="C166" s="159" t="str">
        <f t="shared" si="34"/>
        <v>30</v>
      </c>
      <c r="D166" s="159" t="str">
        <f t="shared" si="35"/>
        <v>45</v>
      </c>
      <c r="E166" s="147" t="str">
        <f t="shared" si="36"/>
        <v>000</v>
      </c>
      <c r="F166" s="147" t="str">
        <f t="shared" si="42"/>
        <v>6400.02</v>
      </c>
      <c r="G166" s="146" t="s">
        <v>117</v>
      </c>
      <c r="H166" s="188">
        <v>100</v>
      </c>
      <c r="I166" s="188">
        <v>100</v>
      </c>
      <c r="J166" s="160"/>
      <c r="K166" s="160"/>
      <c r="L166" s="160"/>
      <c r="M166" s="188">
        <v>0</v>
      </c>
      <c r="N166" s="160">
        <v>0</v>
      </c>
      <c r="O166" s="160">
        <f t="shared" si="38"/>
        <v>-100</v>
      </c>
      <c r="Q166" s="161">
        <v>0</v>
      </c>
      <c r="R166" s="161">
        <v>0</v>
      </c>
      <c r="S166" s="161"/>
      <c r="T166" s="161"/>
      <c r="U166" s="161"/>
      <c r="V166" s="161">
        <v>0</v>
      </c>
      <c r="W166" s="161">
        <v>0</v>
      </c>
      <c r="X166" s="161">
        <f t="shared" si="37"/>
        <v>0</v>
      </c>
      <c r="Z166" s="162">
        <v>0</v>
      </c>
      <c r="AA166" s="162">
        <v>0</v>
      </c>
      <c r="AB166" s="162"/>
      <c r="AC166" s="162"/>
      <c r="AD166" s="162"/>
      <c r="AE166" s="162">
        <v>0</v>
      </c>
      <c r="AF166" s="162">
        <v>0</v>
      </c>
      <c r="AG166" s="162">
        <f t="shared" si="39"/>
        <v>0</v>
      </c>
      <c r="AI166" s="163">
        <v>0</v>
      </c>
      <c r="AJ166" s="163">
        <v>0</v>
      </c>
      <c r="AK166" s="164">
        <v>0</v>
      </c>
      <c r="AL166" s="164">
        <f>IFERROR(VLOOKUP(B166,[2]rptBudgetaryBudgetCrossOrganiza!$A$4737:$N$5235,13,FALSE),"0")</f>
        <v>0</v>
      </c>
      <c r="AM166" s="164"/>
      <c r="AN166" s="164"/>
      <c r="AO166" s="164"/>
      <c r="AP166" s="164"/>
      <c r="AQ166" s="164">
        <f t="shared" si="40"/>
        <v>0</v>
      </c>
      <c r="AS166" s="161"/>
      <c r="AT166" s="161"/>
      <c r="AU166" s="161"/>
      <c r="AV166" s="161"/>
      <c r="AW166" s="161"/>
      <c r="AX166" s="161"/>
      <c r="AY166" s="161"/>
      <c r="AZ166" s="161">
        <f t="shared" si="41"/>
        <v>0</v>
      </c>
      <c r="BB166" s="164"/>
      <c r="BC166" s="164"/>
    </row>
    <row r="167" spans="1:55" x14ac:dyDescent="0.25">
      <c r="A167" s="158">
        <v>6</v>
      </c>
      <c r="B167" s="146" t="s">
        <v>379</v>
      </c>
      <c r="C167" s="159" t="str">
        <f t="shared" si="34"/>
        <v>30</v>
      </c>
      <c r="D167" s="159" t="str">
        <f t="shared" si="35"/>
        <v>45</v>
      </c>
      <c r="E167" s="147" t="str">
        <f t="shared" si="36"/>
        <v>000</v>
      </c>
      <c r="F167" s="147" t="str">
        <f t="shared" si="42"/>
        <v>6400.05</v>
      </c>
      <c r="G167" s="146" t="s">
        <v>118</v>
      </c>
      <c r="H167" s="188">
        <v>0</v>
      </c>
      <c r="I167" s="188">
        <v>0</v>
      </c>
      <c r="J167" s="160"/>
      <c r="K167" s="160"/>
      <c r="L167" s="160"/>
      <c r="M167" s="188">
        <v>0</v>
      </c>
      <c r="N167" s="160">
        <v>0</v>
      </c>
      <c r="O167" s="160">
        <f t="shared" si="38"/>
        <v>0</v>
      </c>
      <c r="Q167" s="161">
        <v>0</v>
      </c>
      <c r="R167" s="161">
        <v>0</v>
      </c>
      <c r="S167" s="161"/>
      <c r="T167" s="161"/>
      <c r="U167" s="161"/>
      <c r="V167" s="161">
        <v>0</v>
      </c>
      <c r="W167" s="161">
        <v>0</v>
      </c>
      <c r="X167" s="161">
        <f t="shared" si="37"/>
        <v>0</v>
      </c>
      <c r="Z167" s="162">
        <v>0</v>
      </c>
      <c r="AA167" s="162">
        <v>0</v>
      </c>
      <c r="AB167" s="162"/>
      <c r="AC167" s="162"/>
      <c r="AD167" s="162"/>
      <c r="AE167" s="162">
        <v>0</v>
      </c>
      <c r="AF167" s="162">
        <v>0</v>
      </c>
      <c r="AG167" s="162">
        <f t="shared" si="39"/>
        <v>0</v>
      </c>
      <c r="AI167" s="163">
        <v>0</v>
      </c>
      <c r="AJ167" s="163">
        <v>0</v>
      </c>
      <c r="AK167" s="164">
        <v>0</v>
      </c>
      <c r="AL167" s="164">
        <f>IFERROR(VLOOKUP(B167,[2]rptBudgetaryBudgetCrossOrganiza!$A$4737:$N$5235,13,FALSE),"0")</f>
        <v>0</v>
      </c>
      <c r="AM167" s="164"/>
      <c r="AN167" s="164"/>
      <c r="AO167" s="164"/>
      <c r="AP167" s="164"/>
      <c r="AQ167" s="164">
        <f t="shared" si="40"/>
        <v>0</v>
      </c>
      <c r="AS167" s="161"/>
      <c r="AT167" s="161"/>
      <c r="AU167" s="161"/>
      <c r="AV167" s="161"/>
      <c r="AW167" s="161"/>
      <c r="AX167" s="161"/>
      <c r="AY167" s="161"/>
      <c r="AZ167" s="161">
        <f t="shared" si="41"/>
        <v>0</v>
      </c>
      <c r="BB167" s="164"/>
      <c r="BC167" s="164"/>
    </row>
    <row r="168" spans="1:55" x14ac:dyDescent="0.25">
      <c r="A168" s="158">
        <v>6</v>
      </c>
      <c r="B168" s="146" t="s">
        <v>381</v>
      </c>
      <c r="C168" s="159" t="str">
        <f t="shared" si="34"/>
        <v>30</v>
      </c>
      <c r="D168" s="159" t="str">
        <f t="shared" si="35"/>
        <v>45</v>
      </c>
      <c r="E168" s="147" t="str">
        <f t="shared" si="36"/>
        <v>000</v>
      </c>
      <c r="F168" s="147" t="str">
        <f t="shared" si="42"/>
        <v>6400.07</v>
      </c>
      <c r="G168" s="146" t="s">
        <v>170</v>
      </c>
      <c r="H168" s="188">
        <v>0</v>
      </c>
      <c r="I168" s="188">
        <v>0</v>
      </c>
      <c r="J168" s="160"/>
      <c r="K168" s="160"/>
      <c r="L168" s="160"/>
      <c r="M168" s="188">
        <v>0</v>
      </c>
      <c r="N168" s="160">
        <v>0</v>
      </c>
      <c r="O168" s="160">
        <f t="shared" si="38"/>
        <v>0</v>
      </c>
      <c r="Q168" s="161">
        <v>0</v>
      </c>
      <c r="R168" s="161">
        <v>0</v>
      </c>
      <c r="S168" s="161"/>
      <c r="T168" s="161"/>
      <c r="U168" s="161"/>
      <c r="V168" s="161">
        <v>0</v>
      </c>
      <c r="W168" s="161">
        <v>0</v>
      </c>
      <c r="X168" s="161">
        <f t="shared" si="37"/>
        <v>0</v>
      </c>
      <c r="Z168" s="162">
        <v>0</v>
      </c>
      <c r="AA168" s="162">
        <v>0</v>
      </c>
      <c r="AB168" s="162"/>
      <c r="AC168" s="162"/>
      <c r="AD168" s="162"/>
      <c r="AE168" s="162">
        <v>0</v>
      </c>
      <c r="AF168" s="162">
        <v>0</v>
      </c>
      <c r="AG168" s="162">
        <f t="shared" si="39"/>
        <v>0</v>
      </c>
      <c r="AI168" s="163">
        <v>0</v>
      </c>
      <c r="AJ168" s="163">
        <v>0</v>
      </c>
      <c r="AK168" s="164">
        <v>0</v>
      </c>
      <c r="AL168" s="164">
        <f>IFERROR(VLOOKUP(B168,[2]rptBudgetaryBudgetCrossOrganiza!$A$4737:$N$5235,13,FALSE),"0")</f>
        <v>0</v>
      </c>
      <c r="AM168" s="164"/>
      <c r="AN168" s="164"/>
      <c r="AO168" s="164"/>
      <c r="AP168" s="164"/>
      <c r="AQ168" s="164">
        <f t="shared" si="40"/>
        <v>0</v>
      </c>
      <c r="AS168" s="161"/>
      <c r="AT168" s="161"/>
      <c r="AU168" s="161"/>
      <c r="AV168" s="161"/>
      <c r="AW168" s="161"/>
      <c r="AX168" s="161"/>
      <c r="AY168" s="161"/>
      <c r="AZ168" s="161">
        <f t="shared" si="41"/>
        <v>0</v>
      </c>
      <c r="BB168" s="164"/>
      <c r="BC168" s="164"/>
    </row>
    <row r="169" spans="1:55" x14ac:dyDescent="0.25">
      <c r="A169" s="158">
        <v>6</v>
      </c>
      <c r="B169" s="146" t="s">
        <v>384</v>
      </c>
      <c r="C169" s="159" t="str">
        <f t="shared" si="34"/>
        <v>30</v>
      </c>
      <c r="D169" s="159" t="str">
        <f t="shared" si="35"/>
        <v>45</v>
      </c>
      <c r="E169" s="147" t="str">
        <f t="shared" si="36"/>
        <v>000</v>
      </c>
      <c r="F169" s="147" t="str">
        <f t="shared" si="42"/>
        <v>6500.04</v>
      </c>
      <c r="G169" s="146" t="s">
        <v>119</v>
      </c>
      <c r="H169" s="188">
        <v>22700</v>
      </c>
      <c r="I169" s="188">
        <v>22700</v>
      </c>
      <c r="J169" s="160"/>
      <c r="K169" s="160"/>
      <c r="L169" s="160"/>
      <c r="M169" s="188">
        <v>22700</v>
      </c>
      <c r="N169" s="160">
        <v>22700</v>
      </c>
      <c r="O169" s="160">
        <f t="shared" si="38"/>
        <v>0</v>
      </c>
      <c r="Q169" s="161">
        <v>30940</v>
      </c>
      <c r="R169" s="161">
        <v>30940</v>
      </c>
      <c r="S169" s="161"/>
      <c r="T169" s="161"/>
      <c r="U169" s="161"/>
      <c r="V169" s="161">
        <v>30940</v>
      </c>
      <c r="W169" s="161">
        <v>30940</v>
      </c>
      <c r="X169" s="161">
        <f t="shared" si="37"/>
        <v>0</v>
      </c>
      <c r="Z169" s="162">
        <v>37470</v>
      </c>
      <c r="AA169" s="162">
        <v>37470</v>
      </c>
      <c r="AB169" s="162"/>
      <c r="AC169" s="162"/>
      <c r="AD169" s="162"/>
      <c r="AE169" s="162">
        <v>15612.5</v>
      </c>
      <c r="AF169" s="162">
        <v>15612.5</v>
      </c>
      <c r="AG169" s="162">
        <f t="shared" si="39"/>
        <v>-21857.5</v>
      </c>
      <c r="AI169" s="163">
        <v>37470</v>
      </c>
      <c r="AJ169" s="163">
        <v>37470</v>
      </c>
      <c r="AK169" s="164">
        <v>37470</v>
      </c>
      <c r="AL169" s="164">
        <f>IFERROR(VLOOKUP(B169,[2]rptBudgetaryBudgetCrossOrganiza!$A$4737:$N$5235,13,FALSE),"0")</f>
        <v>0</v>
      </c>
      <c r="AM169" s="164"/>
      <c r="AN169" s="164"/>
      <c r="AO169" s="164"/>
      <c r="AP169" s="164"/>
      <c r="AQ169" s="164">
        <f t="shared" si="40"/>
        <v>-37470</v>
      </c>
      <c r="AS169" s="161"/>
      <c r="AT169" s="161"/>
      <c r="AU169" s="161"/>
      <c r="AV169" s="161"/>
      <c r="AW169" s="161"/>
      <c r="AX169" s="161"/>
      <c r="AY169" s="161"/>
      <c r="AZ169" s="161">
        <f t="shared" si="41"/>
        <v>0</v>
      </c>
      <c r="BB169" s="164"/>
      <c r="BC169" s="164"/>
    </row>
    <row r="170" spans="1:55" x14ac:dyDescent="0.25">
      <c r="A170" s="158">
        <v>6</v>
      </c>
      <c r="B170" s="146" t="s">
        <v>387</v>
      </c>
      <c r="C170" s="159" t="str">
        <f t="shared" si="34"/>
        <v>30</v>
      </c>
      <c r="D170" s="159" t="str">
        <f t="shared" si="35"/>
        <v>45</v>
      </c>
      <c r="E170" s="147" t="str">
        <f t="shared" si="36"/>
        <v>000</v>
      </c>
      <c r="F170" s="147" t="str">
        <f t="shared" si="42"/>
        <v>6600.01</v>
      </c>
      <c r="G170" s="146" t="s">
        <v>157</v>
      </c>
      <c r="H170" s="188">
        <v>1200</v>
      </c>
      <c r="I170" s="188">
        <v>1200</v>
      </c>
      <c r="J170" s="160"/>
      <c r="K170" s="160"/>
      <c r="L170" s="160"/>
      <c r="M170" s="188">
        <v>90</v>
      </c>
      <c r="N170" s="160">
        <v>90</v>
      </c>
      <c r="O170" s="160">
        <f t="shared" si="38"/>
        <v>-1110</v>
      </c>
      <c r="Q170" s="161">
        <v>1200</v>
      </c>
      <c r="R170" s="161">
        <v>1200</v>
      </c>
      <c r="S170" s="161"/>
      <c r="T170" s="161"/>
      <c r="U170" s="161"/>
      <c r="V170" s="161">
        <v>250</v>
      </c>
      <c r="W170" s="161">
        <v>250</v>
      </c>
      <c r="X170" s="161">
        <f t="shared" si="37"/>
        <v>-950</v>
      </c>
      <c r="Z170" s="162">
        <v>250</v>
      </c>
      <c r="AA170" s="162">
        <v>250</v>
      </c>
      <c r="AB170" s="162"/>
      <c r="AC170" s="162"/>
      <c r="AD170" s="162"/>
      <c r="AE170" s="162">
        <v>0</v>
      </c>
      <c r="AF170" s="162">
        <v>0</v>
      </c>
      <c r="AG170" s="162">
        <f t="shared" si="39"/>
        <v>-250</v>
      </c>
      <c r="AI170" s="163">
        <v>250</v>
      </c>
      <c r="AJ170" s="163">
        <v>250</v>
      </c>
      <c r="AK170" s="164">
        <v>250</v>
      </c>
      <c r="AL170" s="164">
        <f>IFERROR(VLOOKUP(B170,[2]rptBudgetaryBudgetCrossOrganiza!$A$4737:$N$5235,13,FALSE),"0")</f>
        <v>0</v>
      </c>
      <c r="AM170" s="164"/>
      <c r="AN170" s="164"/>
      <c r="AO170" s="164"/>
      <c r="AP170" s="164"/>
      <c r="AQ170" s="164">
        <f t="shared" si="40"/>
        <v>-250</v>
      </c>
      <c r="AS170" s="161"/>
      <c r="AT170" s="161"/>
      <c r="AU170" s="161"/>
      <c r="AV170" s="161"/>
      <c r="AW170" s="161"/>
      <c r="AX170" s="161"/>
      <c r="AY170" s="161"/>
      <c r="AZ170" s="161">
        <f t="shared" si="41"/>
        <v>0</v>
      </c>
      <c r="BB170" s="164"/>
      <c r="BC170" s="164"/>
    </row>
    <row r="171" spans="1:55" x14ac:dyDescent="0.25">
      <c r="A171" s="158">
        <v>6</v>
      </c>
      <c r="B171" s="146" t="s">
        <v>390</v>
      </c>
      <c r="C171" s="159" t="str">
        <f t="shared" si="34"/>
        <v>30</v>
      </c>
      <c r="D171" s="159" t="str">
        <f t="shared" si="35"/>
        <v>45</v>
      </c>
      <c r="E171" s="147" t="str">
        <f t="shared" si="36"/>
        <v>000</v>
      </c>
      <c r="F171" s="147" t="str">
        <f t="shared" si="42"/>
        <v>6600.03</v>
      </c>
      <c r="G171" s="146" t="s">
        <v>158</v>
      </c>
      <c r="H171" s="188">
        <v>100</v>
      </c>
      <c r="I171" s="188">
        <v>100</v>
      </c>
      <c r="J171" s="160"/>
      <c r="K171" s="160"/>
      <c r="L171" s="160"/>
      <c r="M171" s="188">
        <v>0</v>
      </c>
      <c r="N171" s="160">
        <v>0</v>
      </c>
      <c r="O171" s="160">
        <f t="shared" si="38"/>
        <v>-100</v>
      </c>
      <c r="Q171" s="161">
        <v>500</v>
      </c>
      <c r="R171" s="161">
        <v>500</v>
      </c>
      <c r="S171" s="161"/>
      <c r="T171" s="161"/>
      <c r="U171" s="161"/>
      <c r="V171" s="161">
        <v>0</v>
      </c>
      <c r="W171" s="161">
        <v>0</v>
      </c>
      <c r="X171" s="161">
        <f t="shared" si="37"/>
        <v>-500</v>
      </c>
      <c r="Z171" s="162">
        <v>100</v>
      </c>
      <c r="AA171" s="162">
        <v>100</v>
      </c>
      <c r="AB171" s="162"/>
      <c r="AC171" s="162"/>
      <c r="AD171" s="162"/>
      <c r="AE171" s="162">
        <v>0</v>
      </c>
      <c r="AF171" s="162">
        <v>0</v>
      </c>
      <c r="AG171" s="162">
        <f t="shared" si="39"/>
        <v>-100</v>
      </c>
      <c r="AI171" s="163">
        <v>100</v>
      </c>
      <c r="AJ171" s="163">
        <v>100</v>
      </c>
      <c r="AK171" s="164">
        <v>100</v>
      </c>
      <c r="AL171" s="164">
        <f>IFERROR(VLOOKUP(B171,[2]rptBudgetaryBudgetCrossOrganiza!$A$4737:$N$5235,13,FALSE),"0")</f>
        <v>0</v>
      </c>
      <c r="AM171" s="164"/>
      <c r="AN171" s="164"/>
      <c r="AO171" s="164"/>
      <c r="AP171" s="164"/>
      <c r="AQ171" s="164">
        <f t="shared" si="40"/>
        <v>-100</v>
      </c>
      <c r="AS171" s="161"/>
      <c r="AT171" s="161"/>
      <c r="AU171" s="161"/>
      <c r="AV171" s="161"/>
      <c r="AW171" s="161"/>
      <c r="AX171" s="161"/>
      <c r="AY171" s="161"/>
      <c r="AZ171" s="161">
        <f t="shared" si="41"/>
        <v>0</v>
      </c>
      <c r="BB171" s="164"/>
      <c r="BC171" s="164"/>
    </row>
    <row r="172" spans="1:55" x14ac:dyDescent="0.25">
      <c r="A172" s="158">
        <v>6</v>
      </c>
      <c r="B172" s="146" t="s">
        <v>393</v>
      </c>
      <c r="C172" s="159" t="str">
        <f t="shared" si="34"/>
        <v>30</v>
      </c>
      <c r="D172" s="159" t="str">
        <f t="shared" si="35"/>
        <v>45</v>
      </c>
      <c r="E172" s="147" t="str">
        <f t="shared" si="36"/>
        <v>000</v>
      </c>
      <c r="F172" s="147" t="str">
        <f t="shared" si="42"/>
        <v>6600.04</v>
      </c>
      <c r="G172" s="146" t="s">
        <v>120</v>
      </c>
      <c r="H172" s="188">
        <v>40000</v>
      </c>
      <c r="I172" s="188">
        <v>40000</v>
      </c>
      <c r="J172" s="160"/>
      <c r="K172" s="160"/>
      <c r="L172" s="160"/>
      <c r="M172" s="188">
        <v>18530.900000000001</v>
      </c>
      <c r="N172" s="160">
        <v>18530.900000000001</v>
      </c>
      <c r="O172" s="160">
        <f t="shared" si="38"/>
        <v>-21469.1</v>
      </c>
      <c r="Q172" s="161">
        <v>50000</v>
      </c>
      <c r="R172" s="161">
        <v>50000</v>
      </c>
      <c r="S172" s="161"/>
      <c r="T172" s="161"/>
      <c r="U172" s="161"/>
      <c r="V172" s="161">
        <v>26269.93</v>
      </c>
      <c r="W172" s="161">
        <v>26269.93</v>
      </c>
      <c r="X172" s="161">
        <f t="shared" si="37"/>
        <v>-23730.07</v>
      </c>
      <c r="Z172" s="162">
        <v>50000</v>
      </c>
      <c r="AA172" s="162">
        <v>50000</v>
      </c>
      <c r="AB172" s="162"/>
      <c r="AC172" s="162"/>
      <c r="AD172" s="162"/>
      <c r="AE172" s="162">
        <v>21104.55</v>
      </c>
      <c r="AF172" s="162">
        <v>21104.55</v>
      </c>
      <c r="AG172" s="162">
        <f t="shared" si="39"/>
        <v>-28895.45</v>
      </c>
      <c r="AI172" s="163">
        <v>50000</v>
      </c>
      <c r="AJ172" s="163">
        <v>50000</v>
      </c>
      <c r="AK172" s="164">
        <v>50000</v>
      </c>
      <c r="AL172" s="164">
        <f>IFERROR(VLOOKUP(B172,[2]rptBudgetaryBudgetCrossOrganiza!$A$4737:$N$5235,13,FALSE),"0")</f>
        <v>3007</v>
      </c>
      <c r="AM172" s="164"/>
      <c r="AN172" s="164"/>
      <c r="AO172" s="164"/>
      <c r="AP172" s="164"/>
      <c r="AQ172" s="164">
        <f t="shared" si="40"/>
        <v>-50000</v>
      </c>
      <c r="AS172" s="161"/>
      <c r="AT172" s="161"/>
      <c r="AU172" s="161"/>
      <c r="AV172" s="161"/>
      <c r="AW172" s="161"/>
      <c r="AX172" s="161"/>
      <c r="AY172" s="161"/>
      <c r="AZ172" s="161">
        <f t="shared" si="41"/>
        <v>0</v>
      </c>
      <c r="BB172" s="164"/>
      <c r="BC172" s="164"/>
    </row>
    <row r="173" spans="1:55" x14ac:dyDescent="0.25">
      <c r="A173" s="158">
        <v>6</v>
      </c>
      <c r="B173" s="146" t="s">
        <v>397</v>
      </c>
      <c r="C173" s="159" t="str">
        <f t="shared" si="34"/>
        <v>30</v>
      </c>
      <c r="D173" s="159" t="str">
        <f t="shared" si="35"/>
        <v>45</v>
      </c>
      <c r="E173" s="147" t="str">
        <f t="shared" si="36"/>
        <v>000</v>
      </c>
      <c r="F173" s="147" t="str">
        <f t="shared" si="42"/>
        <v>6600.05</v>
      </c>
      <c r="G173" s="146" t="s">
        <v>395</v>
      </c>
      <c r="H173" s="188">
        <v>2500</v>
      </c>
      <c r="I173" s="188">
        <v>2500</v>
      </c>
      <c r="J173" s="160"/>
      <c r="K173" s="160"/>
      <c r="L173" s="160"/>
      <c r="M173" s="188">
        <v>118.8</v>
      </c>
      <c r="N173" s="160">
        <v>118.8</v>
      </c>
      <c r="O173" s="160">
        <f t="shared" si="38"/>
        <v>-2381.1999999999998</v>
      </c>
      <c r="Q173" s="161">
        <v>4000</v>
      </c>
      <c r="R173" s="161">
        <v>0</v>
      </c>
      <c r="S173" s="161"/>
      <c r="T173" s="161"/>
      <c r="U173" s="161"/>
      <c r="V173" s="161">
        <v>0</v>
      </c>
      <c r="W173" s="161">
        <v>0</v>
      </c>
      <c r="X173" s="161">
        <f t="shared" si="37"/>
        <v>0</v>
      </c>
      <c r="Z173" s="162">
        <v>2000</v>
      </c>
      <c r="AA173" s="162">
        <v>2000</v>
      </c>
      <c r="AB173" s="162"/>
      <c r="AC173" s="162"/>
      <c r="AD173" s="162"/>
      <c r="AE173" s="162">
        <v>270</v>
      </c>
      <c r="AF173" s="162">
        <v>270</v>
      </c>
      <c r="AG173" s="162">
        <f t="shared" si="39"/>
        <v>-1730</v>
      </c>
      <c r="AI173" s="163">
        <v>2000</v>
      </c>
      <c r="AJ173" s="163">
        <v>2000</v>
      </c>
      <c r="AK173" s="164">
        <v>2000</v>
      </c>
      <c r="AL173" s="164">
        <f>IFERROR(VLOOKUP(B173,[2]rptBudgetaryBudgetCrossOrganiza!$A$4737:$N$5235,13,FALSE),"0")</f>
        <v>0</v>
      </c>
      <c r="AM173" s="164"/>
      <c r="AN173" s="164"/>
      <c r="AO173" s="164"/>
      <c r="AP173" s="164"/>
      <c r="AQ173" s="164">
        <f t="shared" si="40"/>
        <v>-2000</v>
      </c>
      <c r="AS173" s="161"/>
      <c r="AT173" s="161"/>
      <c r="AU173" s="161"/>
      <c r="AV173" s="161"/>
      <c r="AW173" s="161"/>
      <c r="AX173" s="161"/>
      <c r="AY173" s="161"/>
      <c r="AZ173" s="161">
        <f t="shared" si="41"/>
        <v>0</v>
      </c>
      <c r="BB173" s="164"/>
      <c r="BC173" s="164"/>
    </row>
    <row r="174" spans="1:55" x14ac:dyDescent="0.25">
      <c r="A174" s="158">
        <v>6</v>
      </c>
      <c r="B174" s="146" t="s">
        <v>401</v>
      </c>
      <c r="C174" s="159" t="str">
        <f t="shared" si="34"/>
        <v>30</v>
      </c>
      <c r="D174" s="159" t="str">
        <f t="shared" si="35"/>
        <v>45</v>
      </c>
      <c r="E174" s="147" t="str">
        <f t="shared" si="36"/>
        <v>000</v>
      </c>
      <c r="F174" s="147" t="str">
        <f t="shared" si="42"/>
        <v>6600.07</v>
      </c>
      <c r="G174" s="146" t="s">
        <v>121</v>
      </c>
      <c r="H174" s="188">
        <v>5000</v>
      </c>
      <c r="I174" s="188">
        <v>5620</v>
      </c>
      <c r="J174" s="160"/>
      <c r="K174" s="160"/>
      <c r="L174" s="160"/>
      <c r="M174" s="188">
        <v>0</v>
      </c>
      <c r="N174" s="160">
        <v>0</v>
      </c>
      <c r="O174" s="160">
        <f t="shared" si="38"/>
        <v>-5620</v>
      </c>
      <c r="Q174" s="161">
        <v>500</v>
      </c>
      <c r="R174" s="161">
        <v>500</v>
      </c>
      <c r="S174" s="161"/>
      <c r="T174" s="161"/>
      <c r="U174" s="161"/>
      <c r="V174" s="161">
        <v>0</v>
      </c>
      <c r="W174" s="161">
        <v>0</v>
      </c>
      <c r="X174" s="161">
        <f t="shared" si="37"/>
        <v>-500</v>
      </c>
      <c r="Z174" s="162">
        <v>500</v>
      </c>
      <c r="AA174" s="162">
        <v>500</v>
      </c>
      <c r="AB174" s="162"/>
      <c r="AC174" s="162"/>
      <c r="AD174" s="162"/>
      <c r="AE174" s="162">
        <v>0</v>
      </c>
      <c r="AF174" s="162">
        <v>0</v>
      </c>
      <c r="AG174" s="162">
        <f t="shared" si="39"/>
        <v>-500</v>
      </c>
      <c r="AI174" s="163">
        <v>500</v>
      </c>
      <c r="AJ174" s="163">
        <v>500</v>
      </c>
      <c r="AK174" s="164">
        <v>500</v>
      </c>
      <c r="AL174" s="164">
        <f>IFERROR(VLOOKUP(B174,[2]rptBudgetaryBudgetCrossOrganiza!$A$4737:$N$5235,13,FALSE),"0")</f>
        <v>0</v>
      </c>
      <c r="AM174" s="164"/>
      <c r="AN174" s="164"/>
      <c r="AO174" s="164"/>
      <c r="AP174" s="164"/>
      <c r="AQ174" s="164">
        <f t="shared" si="40"/>
        <v>-500</v>
      </c>
      <c r="AS174" s="161"/>
      <c r="AT174" s="161"/>
      <c r="AU174" s="161"/>
      <c r="AV174" s="161"/>
      <c r="AW174" s="161"/>
      <c r="AX174" s="161"/>
      <c r="AY174" s="161"/>
      <c r="AZ174" s="161">
        <f t="shared" si="41"/>
        <v>0</v>
      </c>
      <c r="BB174" s="164"/>
      <c r="BC174" s="164"/>
    </row>
    <row r="175" spans="1:55" x14ac:dyDescent="0.25">
      <c r="A175" s="158">
        <v>6</v>
      </c>
      <c r="B175" s="146" t="s">
        <v>407</v>
      </c>
      <c r="C175" s="159" t="str">
        <f t="shared" si="34"/>
        <v>30</v>
      </c>
      <c r="D175" s="159" t="str">
        <f t="shared" si="35"/>
        <v>45</v>
      </c>
      <c r="E175" s="147" t="str">
        <f t="shared" si="36"/>
        <v>000</v>
      </c>
      <c r="F175" s="147" t="str">
        <f t="shared" si="42"/>
        <v>6600.26</v>
      </c>
      <c r="G175" s="146" t="s">
        <v>167</v>
      </c>
      <c r="H175" s="188">
        <v>26930</v>
      </c>
      <c r="I175" s="188">
        <v>26930</v>
      </c>
      <c r="J175" s="160"/>
      <c r="K175" s="160"/>
      <c r="L175" s="160"/>
      <c r="M175" s="188">
        <v>26930</v>
      </c>
      <c r="N175" s="160">
        <v>26930</v>
      </c>
      <c r="O175" s="160">
        <f t="shared" si="38"/>
        <v>0</v>
      </c>
      <c r="Q175" s="161">
        <v>27390</v>
      </c>
      <c r="R175" s="161">
        <v>27390</v>
      </c>
      <c r="S175" s="161"/>
      <c r="T175" s="161"/>
      <c r="U175" s="161"/>
      <c r="V175" s="161">
        <v>27390</v>
      </c>
      <c r="W175" s="161">
        <v>27390</v>
      </c>
      <c r="X175" s="161">
        <f t="shared" si="37"/>
        <v>0</v>
      </c>
      <c r="Z175" s="162">
        <v>26820</v>
      </c>
      <c r="AA175" s="162">
        <v>26820</v>
      </c>
      <c r="AB175" s="162"/>
      <c r="AC175" s="162"/>
      <c r="AD175" s="162"/>
      <c r="AE175" s="162">
        <v>11175</v>
      </c>
      <c r="AF175" s="162">
        <v>11175</v>
      </c>
      <c r="AG175" s="162">
        <f t="shared" si="39"/>
        <v>-15645</v>
      </c>
      <c r="AI175" s="163">
        <v>26820</v>
      </c>
      <c r="AJ175" s="163">
        <v>26820</v>
      </c>
      <c r="AK175" s="164">
        <v>26820</v>
      </c>
      <c r="AL175" s="164">
        <f>IFERROR(VLOOKUP(B175,[2]rptBudgetaryBudgetCrossOrganiza!$A$4737:$N$5235,13,FALSE),"0")</f>
        <v>0</v>
      </c>
      <c r="AM175" s="164"/>
      <c r="AN175" s="164"/>
      <c r="AO175" s="164"/>
      <c r="AP175" s="164"/>
      <c r="AQ175" s="164">
        <f t="shared" si="40"/>
        <v>-26820</v>
      </c>
      <c r="AS175" s="161"/>
      <c r="AT175" s="161"/>
      <c r="AU175" s="161"/>
      <c r="AV175" s="161"/>
      <c r="AW175" s="161"/>
      <c r="AX175" s="161"/>
      <c r="AY175" s="161"/>
      <c r="AZ175" s="161">
        <f t="shared" si="41"/>
        <v>0</v>
      </c>
      <c r="BB175" s="164"/>
      <c r="BC175" s="164"/>
    </row>
    <row r="176" spans="1:55" x14ac:dyDescent="0.25">
      <c r="A176" s="158">
        <v>6</v>
      </c>
      <c r="B176" s="146" t="s">
        <v>409</v>
      </c>
      <c r="C176" s="159" t="str">
        <f t="shared" si="34"/>
        <v>30</v>
      </c>
      <c r="D176" s="159" t="str">
        <f t="shared" si="35"/>
        <v>45</v>
      </c>
      <c r="E176" s="147" t="str">
        <f t="shared" si="36"/>
        <v>000</v>
      </c>
      <c r="F176" s="147" t="str">
        <f t="shared" si="42"/>
        <v>6600.28</v>
      </c>
      <c r="G176" s="146" t="s">
        <v>122</v>
      </c>
      <c r="H176" s="188">
        <v>0</v>
      </c>
      <c r="I176" s="188">
        <v>0</v>
      </c>
      <c r="J176" s="160"/>
      <c r="K176" s="160"/>
      <c r="L176" s="160"/>
      <c r="M176" s="188">
        <v>0</v>
      </c>
      <c r="N176" s="160">
        <v>0</v>
      </c>
      <c r="O176" s="160">
        <f t="shared" si="38"/>
        <v>0</v>
      </c>
      <c r="Q176" s="161">
        <v>0</v>
      </c>
      <c r="R176" s="161">
        <v>0</v>
      </c>
      <c r="S176" s="161"/>
      <c r="T176" s="161"/>
      <c r="U176" s="161"/>
      <c r="V176" s="161">
        <v>0</v>
      </c>
      <c r="W176" s="161">
        <v>0</v>
      </c>
      <c r="X176" s="161">
        <f t="shared" si="37"/>
        <v>0</v>
      </c>
      <c r="Z176" s="162">
        <v>0</v>
      </c>
      <c r="AA176" s="162">
        <v>0</v>
      </c>
      <c r="AB176" s="162"/>
      <c r="AC176" s="162"/>
      <c r="AD176" s="162"/>
      <c r="AE176" s="162">
        <v>0</v>
      </c>
      <c r="AF176" s="162">
        <v>0</v>
      </c>
      <c r="AG176" s="162">
        <f t="shared" si="39"/>
        <v>0</v>
      </c>
      <c r="AI176" s="163">
        <v>0</v>
      </c>
      <c r="AJ176" s="163">
        <v>0</v>
      </c>
      <c r="AK176" s="164">
        <v>0</v>
      </c>
      <c r="AL176" s="164">
        <f>IFERROR(VLOOKUP(B176,[2]rptBudgetaryBudgetCrossOrganiza!$A$4737:$N$5235,13,FALSE),"0")</f>
        <v>0</v>
      </c>
      <c r="AM176" s="164"/>
      <c r="AN176" s="164"/>
      <c r="AO176" s="164"/>
      <c r="AP176" s="164"/>
      <c r="AQ176" s="164">
        <f t="shared" si="40"/>
        <v>0</v>
      </c>
      <c r="AS176" s="161"/>
      <c r="AT176" s="161"/>
      <c r="AU176" s="161"/>
      <c r="AV176" s="161"/>
      <c r="AW176" s="161"/>
      <c r="AX176" s="161"/>
      <c r="AY176" s="161"/>
      <c r="AZ176" s="161">
        <f t="shared" si="41"/>
        <v>0</v>
      </c>
      <c r="BB176" s="164"/>
      <c r="BC176" s="164"/>
    </row>
    <row r="177" spans="1:55" x14ac:dyDescent="0.25">
      <c r="A177" s="158">
        <v>6</v>
      </c>
      <c r="B177" s="146" t="s">
        <v>412</v>
      </c>
      <c r="C177" s="159" t="str">
        <f t="shared" si="34"/>
        <v>30</v>
      </c>
      <c r="D177" s="159" t="str">
        <f t="shared" si="35"/>
        <v>45</v>
      </c>
      <c r="E177" s="147" t="str">
        <f t="shared" si="36"/>
        <v>000</v>
      </c>
      <c r="F177" s="147" t="str">
        <f t="shared" si="42"/>
        <v>6600.32</v>
      </c>
      <c r="G177" s="146" t="s">
        <v>123</v>
      </c>
      <c r="H177" s="188">
        <v>0</v>
      </c>
      <c r="I177" s="188">
        <v>0</v>
      </c>
      <c r="J177" s="160"/>
      <c r="K177" s="160"/>
      <c r="L177" s="160"/>
      <c r="M177" s="188">
        <v>0</v>
      </c>
      <c r="N177" s="160">
        <v>0</v>
      </c>
      <c r="O177" s="160">
        <f t="shared" si="38"/>
        <v>0</v>
      </c>
      <c r="Q177" s="161">
        <v>0</v>
      </c>
      <c r="R177" s="161">
        <v>0</v>
      </c>
      <c r="S177" s="161"/>
      <c r="T177" s="161"/>
      <c r="U177" s="161"/>
      <c r="V177" s="161">
        <v>0</v>
      </c>
      <c r="W177" s="161">
        <v>0</v>
      </c>
      <c r="X177" s="161">
        <f t="shared" si="37"/>
        <v>0</v>
      </c>
      <c r="Z177" s="162">
        <v>5080</v>
      </c>
      <c r="AA177" s="162">
        <v>5080</v>
      </c>
      <c r="AB177" s="162"/>
      <c r="AC177" s="162"/>
      <c r="AD177" s="162"/>
      <c r="AE177" s="162">
        <v>2116.65</v>
      </c>
      <c r="AF177" s="162">
        <v>2116.65</v>
      </c>
      <c r="AG177" s="162">
        <f t="shared" si="39"/>
        <v>-2963.35</v>
      </c>
      <c r="AI177" s="163">
        <v>5080</v>
      </c>
      <c r="AJ177" s="163">
        <v>5080</v>
      </c>
      <c r="AK177" s="164">
        <v>5080</v>
      </c>
      <c r="AL177" s="164">
        <f>IFERROR(VLOOKUP(B177,[2]rptBudgetaryBudgetCrossOrganiza!$A$4737:$N$5235,13,FALSE),"0")</f>
        <v>0</v>
      </c>
      <c r="AM177" s="164"/>
      <c r="AN177" s="164"/>
      <c r="AO177" s="164"/>
      <c r="AP177" s="164"/>
      <c r="AQ177" s="164">
        <f t="shared" si="40"/>
        <v>-5080</v>
      </c>
      <c r="AS177" s="161"/>
      <c r="AT177" s="161"/>
      <c r="AU177" s="161"/>
      <c r="AV177" s="161"/>
      <c r="AW177" s="161"/>
      <c r="AX177" s="161"/>
      <c r="AY177" s="161"/>
      <c r="AZ177" s="161">
        <f t="shared" si="41"/>
        <v>0</v>
      </c>
      <c r="BB177" s="164"/>
      <c r="BC177" s="164"/>
    </row>
    <row r="178" spans="1:55" x14ac:dyDescent="0.25">
      <c r="A178" s="158">
        <v>6</v>
      </c>
      <c r="B178" s="146" t="s">
        <v>415</v>
      </c>
      <c r="C178" s="159" t="str">
        <f t="shared" si="34"/>
        <v>30</v>
      </c>
      <c r="D178" s="159" t="str">
        <f t="shared" si="35"/>
        <v>45</v>
      </c>
      <c r="E178" s="147" t="str">
        <f t="shared" si="36"/>
        <v>000</v>
      </c>
      <c r="F178" s="147" t="str">
        <f t="shared" si="42"/>
        <v>6600.36</v>
      </c>
      <c r="G178" s="146" t="s">
        <v>168</v>
      </c>
      <c r="H178" s="188">
        <v>29770</v>
      </c>
      <c r="I178" s="188">
        <v>29770</v>
      </c>
      <c r="J178" s="160"/>
      <c r="K178" s="160"/>
      <c r="L178" s="160"/>
      <c r="M178" s="188">
        <v>29770</v>
      </c>
      <c r="N178" s="160">
        <v>29770</v>
      </c>
      <c r="O178" s="160">
        <f t="shared" si="38"/>
        <v>0</v>
      </c>
      <c r="Q178" s="161">
        <v>30240</v>
      </c>
      <c r="R178" s="161">
        <v>30240</v>
      </c>
      <c r="S178" s="161"/>
      <c r="T178" s="161"/>
      <c r="U178" s="161"/>
      <c r="V178" s="161">
        <v>30240</v>
      </c>
      <c r="W178" s="161">
        <v>30240</v>
      </c>
      <c r="X178" s="161">
        <f t="shared" si="37"/>
        <v>0</v>
      </c>
      <c r="Z178" s="162">
        <v>32920</v>
      </c>
      <c r="AA178" s="162">
        <v>32920</v>
      </c>
      <c r="AB178" s="162"/>
      <c r="AC178" s="162"/>
      <c r="AD178" s="162"/>
      <c r="AE178" s="162">
        <v>13716.65</v>
      </c>
      <c r="AF178" s="162">
        <v>13716.65</v>
      </c>
      <c r="AG178" s="162">
        <f t="shared" si="39"/>
        <v>-19203.349999999999</v>
      </c>
      <c r="AI178" s="163">
        <v>32920</v>
      </c>
      <c r="AJ178" s="163">
        <v>32920</v>
      </c>
      <c r="AK178" s="164">
        <v>32920</v>
      </c>
      <c r="AL178" s="164">
        <f>IFERROR(VLOOKUP(B178,[2]rptBudgetaryBudgetCrossOrganiza!$A$4737:$N$5235,13,FALSE),"0")</f>
        <v>0</v>
      </c>
      <c r="AM178" s="164"/>
      <c r="AN178" s="164"/>
      <c r="AO178" s="164"/>
      <c r="AP178" s="164"/>
      <c r="AQ178" s="164">
        <f t="shared" si="40"/>
        <v>-32920</v>
      </c>
      <c r="AS178" s="161"/>
      <c r="AT178" s="161"/>
      <c r="AU178" s="161"/>
      <c r="AV178" s="161"/>
      <c r="AW178" s="161"/>
      <c r="AX178" s="161"/>
      <c r="AY178" s="161"/>
      <c r="AZ178" s="161"/>
      <c r="BB178" s="164"/>
      <c r="BC178" s="164"/>
    </row>
    <row r="179" spans="1:55" x14ac:dyDescent="0.25">
      <c r="A179" s="158">
        <v>7</v>
      </c>
      <c r="B179" s="146" t="s">
        <v>420</v>
      </c>
      <c r="C179" s="159" t="str">
        <f t="shared" si="34"/>
        <v>30</v>
      </c>
      <c r="D179" s="159" t="str">
        <f t="shared" si="35"/>
        <v>45</v>
      </c>
      <c r="E179" s="147" t="str">
        <f t="shared" si="36"/>
        <v>000</v>
      </c>
      <c r="F179" s="147" t="str">
        <f t="shared" si="42"/>
        <v>7000.08</v>
      </c>
      <c r="G179" s="146" t="s">
        <v>161</v>
      </c>
      <c r="H179" s="188">
        <v>0</v>
      </c>
      <c r="I179" s="188">
        <v>255000</v>
      </c>
      <c r="J179" s="160"/>
      <c r="K179" s="160"/>
      <c r="L179" s="160"/>
      <c r="M179" s="188">
        <v>0</v>
      </c>
      <c r="N179" s="160">
        <v>0</v>
      </c>
      <c r="O179" s="160"/>
      <c r="Q179" s="161">
        <v>0</v>
      </c>
      <c r="R179" s="161">
        <v>325000</v>
      </c>
      <c r="S179" s="161"/>
      <c r="T179" s="161"/>
      <c r="U179" s="161"/>
      <c r="V179" s="161">
        <v>0</v>
      </c>
      <c r="W179" s="161">
        <v>0</v>
      </c>
      <c r="X179" s="161">
        <f t="shared" si="37"/>
        <v>-325000</v>
      </c>
      <c r="Z179" s="162">
        <v>0</v>
      </c>
      <c r="AA179" s="162">
        <v>325000</v>
      </c>
      <c r="AB179" s="162"/>
      <c r="AC179" s="162"/>
      <c r="AD179" s="162"/>
      <c r="AE179" s="162">
        <v>60004</v>
      </c>
      <c r="AF179" s="162">
        <v>60004</v>
      </c>
      <c r="AG179" s="162"/>
      <c r="AI179" s="163">
        <v>0</v>
      </c>
      <c r="AJ179" s="163">
        <v>0</v>
      </c>
      <c r="AK179" s="199">
        <v>400000</v>
      </c>
      <c r="AL179" s="164">
        <f>IFERROR(VLOOKUP(B179,[2]rptBudgetaryBudgetCrossOrganiza!$A$4737:$N$5235,13,FALSE),"0")</f>
        <v>22796</v>
      </c>
      <c r="AM179" s="164"/>
      <c r="AN179" s="164"/>
      <c r="AO179" s="164"/>
      <c r="AP179" s="164"/>
      <c r="AQ179" s="164"/>
      <c r="AS179" s="161"/>
      <c r="AT179" s="161"/>
      <c r="AU179" s="161"/>
      <c r="AV179" s="161"/>
      <c r="AW179" s="161"/>
      <c r="AX179" s="161"/>
      <c r="AY179" s="161"/>
      <c r="AZ179" s="161"/>
      <c r="BB179" s="164"/>
      <c r="BC179" s="164" t="s">
        <v>457</v>
      </c>
    </row>
    <row r="180" spans="1:55" x14ac:dyDescent="0.25">
      <c r="A180" s="158">
        <v>5</v>
      </c>
      <c r="B180" s="146" t="s">
        <v>436</v>
      </c>
      <c r="C180" s="159" t="str">
        <f t="shared" si="34"/>
        <v>40</v>
      </c>
      <c r="D180" s="159" t="str">
        <f t="shared" si="35"/>
        <v>60</v>
      </c>
      <c r="E180" s="147" t="str">
        <f t="shared" si="36"/>
        <v>520</v>
      </c>
      <c r="F180" s="147" t="str">
        <f t="shared" si="42"/>
        <v>5100.00</v>
      </c>
      <c r="G180" s="146" t="s">
        <v>97</v>
      </c>
      <c r="H180" s="188">
        <v>0</v>
      </c>
      <c r="I180" s="188">
        <v>0</v>
      </c>
      <c r="J180" s="160"/>
      <c r="K180" s="160"/>
      <c r="L180" s="160"/>
      <c r="M180" s="188">
        <v>0</v>
      </c>
      <c r="N180" s="160">
        <v>0</v>
      </c>
      <c r="O180" s="160">
        <f>N180-I180</f>
        <v>0</v>
      </c>
      <c r="Q180" s="161">
        <v>0</v>
      </c>
      <c r="R180" s="161">
        <v>0</v>
      </c>
      <c r="S180" s="161"/>
      <c r="T180" s="161"/>
      <c r="U180" s="161"/>
      <c r="V180" s="161">
        <v>0</v>
      </c>
      <c r="W180" s="161">
        <v>0</v>
      </c>
      <c r="X180" s="161">
        <f t="shared" si="37"/>
        <v>0</v>
      </c>
      <c r="Z180" s="162">
        <v>0</v>
      </c>
      <c r="AA180" s="162">
        <v>0</v>
      </c>
      <c r="AB180" s="162"/>
      <c r="AC180" s="162"/>
      <c r="AD180" s="162"/>
      <c r="AE180" s="162">
        <v>0</v>
      </c>
      <c r="AF180" s="162">
        <v>0</v>
      </c>
      <c r="AG180" s="162">
        <f>AF180-AA180</f>
        <v>0</v>
      </c>
      <c r="AI180" s="163">
        <v>0</v>
      </c>
      <c r="AJ180" s="163">
        <v>0</v>
      </c>
      <c r="AK180" s="164">
        <v>0</v>
      </c>
      <c r="AL180" s="164">
        <f>IFERROR(VLOOKUP(B180,[2]rptBudgetaryBudgetCrossOrganiza!$A$4737:$N$5235,13,FALSE),"0")</f>
        <v>0</v>
      </c>
      <c r="AM180" s="164"/>
      <c r="AN180" s="164"/>
      <c r="AO180" s="164"/>
      <c r="AP180" s="164"/>
      <c r="AQ180" s="164">
        <f>AP180-AJ180</f>
        <v>0</v>
      </c>
      <c r="AS180" s="161"/>
      <c r="AT180" s="161"/>
      <c r="AU180" s="161"/>
      <c r="AV180" s="161"/>
      <c r="AW180" s="161"/>
      <c r="AX180" s="161"/>
      <c r="AY180" s="161"/>
      <c r="AZ180" s="161">
        <f>AY180-AT180</f>
        <v>0</v>
      </c>
      <c r="BB180" s="164"/>
      <c r="BC180" s="164"/>
    </row>
    <row r="181" spans="1:55" x14ac:dyDescent="0.25">
      <c r="A181" s="158">
        <v>6</v>
      </c>
      <c r="B181" s="146" t="s">
        <v>380</v>
      </c>
      <c r="C181" s="159" t="str">
        <f t="shared" si="34"/>
        <v>40</v>
      </c>
      <c r="D181" s="159" t="str">
        <f t="shared" si="35"/>
        <v>60</v>
      </c>
      <c r="E181" s="147" t="str">
        <f t="shared" si="36"/>
        <v>520</v>
      </c>
      <c r="F181" s="147" t="str">
        <f t="shared" si="42"/>
        <v>6400.05</v>
      </c>
      <c r="G181" s="146" t="s">
        <v>118</v>
      </c>
      <c r="H181" s="188">
        <v>3000</v>
      </c>
      <c r="I181" s="188">
        <v>3000</v>
      </c>
      <c r="J181" s="160"/>
      <c r="K181" s="160"/>
      <c r="L181" s="160"/>
      <c r="M181" s="188">
        <v>6754.66</v>
      </c>
      <c r="N181" s="160">
        <v>6754.66</v>
      </c>
      <c r="O181" s="160">
        <f>N181-I181</f>
        <v>3754.66</v>
      </c>
      <c r="Q181" s="161">
        <v>6000</v>
      </c>
      <c r="R181" s="161">
        <v>6000</v>
      </c>
      <c r="S181" s="161"/>
      <c r="T181" s="161"/>
      <c r="U181" s="161"/>
      <c r="V181" s="161">
        <v>5925.26</v>
      </c>
      <c r="W181" s="161">
        <v>5925.26</v>
      </c>
      <c r="X181" s="161">
        <f t="shared" si="37"/>
        <v>-74.739999999999782</v>
      </c>
      <c r="Z181" s="162">
        <v>6000</v>
      </c>
      <c r="AA181" s="162">
        <v>6000</v>
      </c>
      <c r="AB181" s="162"/>
      <c r="AC181" s="162"/>
      <c r="AD181" s="162"/>
      <c r="AE181" s="162">
        <v>1647.59</v>
      </c>
      <c r="AF181" s="162">
        <v>1647.59</v>
      </c>
      <c r="AG181" s="162">
        <f>AF181-AA181</f>
        <v>-4352.41</v>
      </c>
      <c r="AI181" s="163">
        <v>6000</v>
      </c>
      <c r="AJ181" s="163">
        <v>6000</v>
      </c>
      <c r="AK181" s="164">
        <v>6000</v>
      </c>
      <c r="AL181" s="164">
        <f>IFERROR(VLOOKUP(B181,[2]rptBudgetaryBudgetCrossOrganiza!$A$4737:$N$5235,13,FALSE),"0")</f>
        <v>420.43</v>
      </c>
      <c r="AM181" s="164"/>
      <c r="AN181" s="164"/>
      <c r="AO181" s="164"/>
      <c r="AP181" s="164"/>
      <c r="AQ181" s="164">
        <f>AP181-AJ181</f>
        <v>-6000</v>
      </c>
      <c r="AS181" s="161"/>
      <c r="AT181" s="161"/>
      <c r="AU181" s="161"/>
      <c r="AV181" s="161"/>
      <c r="AW181" s="161"/>
      <c r="AX181" s="161"/>
      <c r="AY181" s="161"/>
      <c r="AZ181" s="161">
        <f>AY181-AT181</f>
        <v>0</v>
      </c>
      <c r="BB181" s="164"/>
      <c r="BC181" s="164"/>
    </row>
    <row r="182" spans="1:55" x14ac:dyDescent="0.25">
      <c r="A182" s="158">
        <v>7</v>
      </c>
      <c r="B182" s="146" t="s">
        <v>419</v>
      </c>
      <c r="C182" s="159" t="str">
        <f t="shared" si="34"/>
        <v>40</v>
      </c>
      <c r="D182" s="159" t="str">
        <f t="shared" si="35"/>
        <v>60</v>
      </c>
      <c r="E182" s="147" t="str">
        <f t="shared" si="36"/>
        <v>520</v>
      </c>
      <c r="F182" s="147" t="str">
        <f t="shared" si="42"/>
        <v>7000.03</v>
      </c>
      <c r="G182" s="146" t="s">
        <v>83</v>
      </c>
      <c r="H182" s="188">
        <v>0</v>
      </c>
      <c r="I182" s="188">
        <v>0</v>
      </c>
      <c r="J182" s="160"/>
      <c r="K182" s="160"/>
      <c r="L182" s="160"/>
      <c r="M182" s="188">
        <v>0</v>
      </c>
      <c r="N182" s="160">
        <v>0</v>
      </c>
      <c r="O182" s="160">
        <f>N182-I182</f>
        <v>0</v>
      </c>
      <c r="Q182" s="161">
        <v>0</v>
      </c>
      <c r="R182" s="161">
        <v>1475</v>
      </c>
      <c r="S182" s="161"/>
      <c r="T182" s="161"/>
      <c r="U182" s="161"/>
      <c r="V182" s="161">
        <v>1002.56</v>
      </c>
      <c r="W182" s="161">
        <v>1002.56</v>
      </c>
      <c r="X182" s="161">
        <f t="shared" si="37"/>
        <v>-472.44000000000005</v>
      </c>
      <c r="Z182" s="162">
        <v>0</v>
      </c>
      <c r="AA182" s="162">
        <v>0</v>
      </c>
      <c r="AB182" s="162"/>
      <c r="AC182" s="162"/>
      <c r="AD182" s="162"/>
      <c r="AE182" s="162">
        <v>0</v>
      </c>
      <c r="AF182" s="162">
        <v>0</v>
      </c>
      <c r="AG182" s="162">
        <f>AF182-AA182</f>
        <v>0</v>
      </c>
      <c r="AI182" s="163">
        <v>0</v>
      </c>
      <c r="AJ182" s="163">
        <v>0</v>
      </c>
      <c r="AK182" s="164">
        <v>0</v>
      </c>
      <c r="AL182" s="164">
        <f>IFERROR(VLOOKUP(B182,[2]rptBudgetaryBudgetCrossOrganiza!$A$4737:$N$5235,13,FALSE),"0")</f>
        <v>0</v>
      </c>
      <c r="AM182" s="164"/>
      <c r="AN182" s="164"/>
      <c r="AO182" s="164"/>
      <c r="AP182" s="164"/>
      <c r="AQ182" s="164">
        <f>AP182-AJ182</f>
        <v>0</v>
      </c>
      <c r="AS182" s="161"/>
      <c r="AT182" s="161"/>
      <c r="AU182" s="161"/>
      <c r="AV182" s="161"/>
      <c r="AW182" s="161"/>
      <c r="AX182" s="161"/>
      <c r="AY182" s="161"/>
      <c r="AZ182" s="161"/>
      <c r="BB182" s="164"/>
      <c r="BC182" s="164"/>
    </row>
    <row r="183" spans="1:55" x14ac:dyDescent="0.25">
      <c r="H183" s="146">
        <f>SUBTOTAL(9,H3:H182)</f>
        <v>4638522</v>
      </c>
      <c r="I183" s="146">
        <f>SUBTOTAL(9,I3:I182)</f>
        <v>6862722</v>
      </c>
      <c r="J183" s="146">
        <f>SUM(J3:J182)</f>
        <v>0</v>
      </c>
      <c r="K183" s="146">
        <f>SUM(K3:K182)</f>
        <v>0</v>
      </c>
      <c r="L183" s="146">
        <f>SUM(L3:L182)</f>
        <v>0</v>
      </c>
      <c r="M183" s="146">
        <f>SUM(M3:M182)</f>
        <v>4232811.57</v>
      </c>
      <c r="N183" s="146">
        <f>SUBTOTAL(9,N3:N182)</f>
        <v>4232811.57</v>
      </c>
      <c r="O183" s="146">
        <f>SUM(O3:O182)</f>
        <v>-2374910.4300000002</v>
      </c>
      <c r="Q183" s="146">
        <f t="shared" ref="Q183:W183" si="43">SUBTOTAL(9,Q3:Q182)</f>
        <v>5229070</v>
      </c>
      <c r="R183" s="146">
        <f t="shared" si="43"/>
        <v>7227890</v>
      </c>
      <c r="S183" s="146">
        <f t="shared" si="43"/>
        <v>0</v>
      </c>
      <c r="T183" s="146">
        <f t="shared" si="43"/>
        <v>0</v>
      </c>
      <c r="U183" s="146">
        <f t="shared" si="43"/>
        <v>0</v>
      </c>
      <c r="V183" s="146">
        <f t="shared" si="43"/>
        <v>4663691.1999999993</v>
      </c>
      <c r="W183" s="146">
        <f t="shared" si="43"/>
        <v>4663691.1999999993</v>
      </c>
      <c r="X183" s="146">
        <f>SUM(X3:X182)</f>
        <v>-2564198.7999999993</v>
      </c>
      <c r="Z183" s="146">
        <f t="shared" ref="Z183:AG183" si="44">SUBTOTAL(9,Z3:Z182)</f>
        <v>5521943</v>
      </c>
      <c r="AA183" s="146">
        <f t="shared" si="44"/>
        <v>6470400</v>
      </c>
      <c r="AB183" s="146">
        <f t="shared" si="44"/>
        <v>0</v>
      </c>
      <c r="AC183" s="146">
        <f t="shared" si="44"/>
        <v>0</v>
      </c>
      <c r="AD183" s="146">
        <f t="shared" si="44"/>
        <v>0</v>
      </c>
      <c r="AE183" s="146">
        <f t="shared" si="44"/>
        <v>4932496.01</v>
      </c>
      <c r="AF183" s="146">
        <f t="shared" si="44"/>
        <v>4932496.01</v>
      </c>
      <c r="AG183" s="146">
        <f t="shared" si="44"/>
        <v>-1127050.4900000002</v>
      </c>
      <c r="AI183" s="146">
        <f t="shared" ref="AI183:AQ183" si="45">SUM(AI3:AI182)</f>
        <v>5624379</v>
      </c>
      <c r="AJ183" s="146">
        <f t="shared" si="45"/>
        <v>5624379</v>
      </c>
      <c r="AK183" s="146">
        <f t="shared" si="45"/>
        <v>6656940</v>
      </c>
      <c r="AL183" s="151">
        <f>SUM(AL3:AL182)</f>
        <v>1061412.96</v>
      </c>
      <c r="AM183" s="146">
        <f t="shared" si="45"/>
        <v>0</v>
      </c>
      <c r="AN183" s="146">
        <f t="shared" si="45"/>
        <v>0</v>
      </c>
      <c r="AO183" s="146">
        <f t="shared" si="45"/>
        <v>0</v>
      </c>
      <c r="AP183" s="146">
        <f t="shared" si="45"/>
        <v>0</v>
      </c>
      <c r="AQ183" s="146">
        <f t="shared" si="45"/>
        <v>-5496879</v>
      </c>
      <c r="AS183" s="146">
        <f t="shared" ref="AS183:AZ183" si="46">SUM(AS3:AS182)</f>
        <v>0</v>
      </c>
      <c r="AT183" s="146">
        <f t="shared" si="46"/>
        <v>0</v>
      </c>
      <c r="AU183" s="146">
        <f t="shared" si="46"/>
        <v>0</v>
      </c>
      <c r="AV183" s="146">
        <f t="shared" si="46"/>
        <v>0</v>
      </c>
      <c r="AW183" s="146">
        <f t="shared" si="46"/>
        <v>0</v>
      </c>
      <c r="AX183" s="146">
        <f t="shared" si="46"/>
        <v>0</v>
      </c>
      <c r="AY183" s="146">
        <f t="shared" si="46"/>
        <v>0</v>
      </c>
      <c r="AZ183" s="146">
        <f t="shared" si="46"/>
        <v>0</v>
      </c>
      <c r="BB183" s="151"/>
      <c r="BC183" s="151"/>
    </row>
    <row r="184" spans="1:55" x14ac:dyDescent="0.25">
      <c r="BB184" s="151"/>
      <c r="BC184" s="151"/>
    </row>
    <row r="185" spans="1:55" x14ac:dyDescent="0.25">
      <c r="BB185" s="151"/>
      <c r="BC185" s="151"/>
    </row>
    <row r="186" spans="1:55" x14ac:dyDescent="0.25">
      <c r="AK186" s="146">
        <f>AK183-AJ183</f>
        <v>1032561</v>
      </c>
      <c r="BB186" s="151"/>
      <c r="BC186" s="151"/>
    </row>
    <row r="187" spans="1:55" x14ac:dyDescent="0.25">
      <c r="BB187" s="151"/>
      <c r="BC187" s="151"/>
    </row>
    <row r="188" spans="1:55" x14ac:dyDescent="0.25">
      <c r="BB188" s="151"/>
      <c r="BC188" s="151"/>
    </row>
    <row r="189" spans="1:55" x14ac:dyDescent="0.25">
      <c r="BB189" s="151"/>
      <c r="BC189" s="151"/>
    </row>
    <row r="190" spans="1:55" x14ac:dyDescent="0.25">
      <c r="BB190" s="151"/>
      <c r="BC190" s="151"/>
    </row>
    <row r="191" spans="1:55" x14ac:dyDescent="0.25">
      <c r="BB191" s="151"/>
      <c r="BC191" s="151"/>
    </row>
    <row r="192" spans="1:55" x14ac:dyDescent="0.25">
      <c r="BB192" s="151"/>
      <c r="BC192" s="151"/>
    </row>
    <row r="193" spans="54:55" x14ac:dyDescent="0.25">
      <c r="BB193" s="151"/>
      <c r="BC193" s="151"/>
    </row>
    <row r="194" spans="54:55" x14ac:dyDescent="0.25">
      <c r="BB194" s="151"/>
      <c r="BC194" s="151"/>
    </row>
    <row r="195" spans="54:55" x14ac:dyDescent="0.25">
      <c r="BB195" s="151"/>
      <c r="BC195" s="151"/>
    </row>
    <row r="196" spans="54:55" x14ac:dyDescent="0.25">
      <c r="BB196" s="151"/>
      <c r="BC196" s="151"/>
    </row>
    <row r="197" spans="54:55" x14ac:dyDescent="0.25">
      <c r="BB197" s="151"/>
      <c r="BC197" s="151"/>
    </row>
    <row r="198" spans="54:55" x14ac:dyDescent="0.25">
      <c r="BB198" s="151"/>
      <c r="BC198" s="151"/>
    </row>
    <row r="199" spans="54:55" x14ac:dyDescent="0.25">
      <c r="BB199" s="151"/>
      <c r="BC199" s="151"/>
    </row>
    <row r="200" spans="54:55" x14ac:dyDescent="0.25">
      <c r="BB200" s="151"/>
      <c r="BC200" s="151"/>
    </row>
    <row r="201" spans="54:55" x14ac:dyDescent="0.25">
      <c r="BB201" s="151"/>
      <c r="BC201" s="151"/>
    </row>
    <row r="202" spans="54:55" x14ac:dyDescent="0.25">
      <c r="BB202" s="151"/>
      <c r="BC202" s="151"/>
    </row>
    <row r="203" spans="54:55" x14ac:dyDescent="0.25">
      <c r="BB203" s="151"/>
      <c r="BC203" s="151"/>
    </row>
    <row r="204" spans="54:55" x14ac:dyDescent="0.25">
      <c r="BB204" s="151"/>
      <c r="BC204" s="151"/>
    </row>
    <row r="205" spans="54:55" x14ac:dyDescent="0.25">
      <c r="BB205" s="151"/>
      <c r="BC205" s="151"/>
    </row>
    <row r="206" spans="54:55" x14ac:dyDescent="0.25">
      <c r="BB206" s="151"/>
      <c r="BC206" s="151"/>
    </row>
    <row r="207" spans="54:55" x14ac:dyDescent="0.25">
      <c r="BB207" s="151"/>
      <c r="BC207" s="151"/>
    </row>
    <row r="208" spans="54:55" x14ac:dyDescent="0.25">
      <c r="BB208" s="151"/>
      <c r="BC208" s="151"/>
    </row>
    <row r="209" spans="54:55" x14ac:dyDescent="0.25">
      <c r="BB209" s="151"/>
      <c r="BC209" s="151"/>
    </row>
    <row r="210" spans="54:55" x14ac:dyDescent="0.25">
      <c r="BB210" s="151"/>
      <c r="BC210" s="151"/>
    </row>
    <row r="211" spans="54:55" x14ac:dyDescent="0.25">
      <c r="BB211" s="151"/>
      <c r="BC211" s="151"/>
    </row>
    <row r="212" spans="54:55" x14ac:dyDescent="0.25">
      <c r="BB212" s="151"/>
      <c r="BC212" s="151"/>
    </row>
    <row r="213" spans="54:55" x14ac:dyDescent="0.25">
      <c r="BB213" s="151"/>
      <c r="BC213" s="151"/>
    </row>
    <row r="214" spans="54:55" x14ac:dyDescent="0.25">
      <c r="BB214" s="151"/>
      <c r="BC214" s="151"/>
    </row>
    <row r="215" spans="54:55" x14ac:dyDescent="0.25">
      <c r="BB215" s="151"/>
      <c r="BC215" s="151"/>
    </row>
    <row r="216" spans="54:55" x14ac:dyDescent="0.25">
      <c r="BB216" s="151"/>
      <c r="BC216" s="151"/>
    </row>
    <row r="217" spans="54:55" x14ac:dyDescent="0.25">
      <c r="BB217" s="151"/>
      <c r="BC217" s="151"/>
    </row>
    <row r="218" spans="54:55" x14ac:dyDescent="0.25">
      <c r="BB218" s="151"/>
      <c r="BC218" s="151"/>
    </row>
    <row r="219" spans="54:55" x14ac:dyDescent="0.25">
      <c r="BB219" s="151"/>
      <c r="BC219" s="151"/>
    </row>
    <row r="220" spans="54:55" x14ac:dyDescent="0.25">
      <c r="BB220" s="151"/>
      <c r="BC220" s="151"/>
    </row>
    <row r="221" spans="54:55" x14ac:dyDescent="0.25">
      <c r="BB221" s="151"/>
      <c r="BC221" s="151"/>
    </row>
    <row r="222" spans="54:55" x14ac:dyDescent="0.25">
      <c r="BB222" s="151"/>
      <c r="BC222" s="151"/>
    </row>
    <row r="223" spans="54:55" x14ac:dyDescent="0.25">
      <c r="BB223" s="151"/>
      <c r="BC223" s="151"/>
    </row>
    <row r="224" spans="54:55" x14ac:dyDescent="0.25">
      <c r="BB224" s="151"/>
      <c r="BC224" s="151"/>
    </row>
    <row r="225" spans="54:55" x14ac:dyDescent="0.25">
      <c r="BB225" s="151"/>
      <c r="BC225" s="151"/>
    </row>
    <row r="226" spans="54:55" x14ac:dyDescent="0.25">
      <c r="BB226" s="151"/>
      <c r="BC226" s="151"/>
    </row>
    <row r="227" spans="54:55" x14ac:dyDescent="0.25">
      <c r="BB227" s="151"/>
      <c r="BC227" s="151"/>
    </row>
    <row r="228" spans="54:55" x14ac:dyDescent="0.25">
      <c r="BB228" s="151"/>
      <c r="BC228" s="151"/>
    </row>
    <row r="229" spans="54:55" x14ac:dyDescent="0.25">
      <c r="BB229" s="151"/>
      <c r="BC229" s="151"/>
    </row>
    <row r="230" spans="54:55" x14ac:dyDescent="0.25">
      <c r="BB230" s="151"/>
      <c r="BC230" s="151"/>
    </row>
    <row r="231" spans="54:55" x14ac:dyDescent="0.25">
      <c r="BB231" s="151"/>
      <c r="BC231" s="151"/>
    </row>
    <row r="232" spans="54:55" x14ac:dyDescent="0.25">
      <c r="BB232" s="151"/>
      <c r="BC232" s="151"/>
    </row>
    <row r="233" spans="54:55" x14ac:dyDescent="0.25">
      <c r="BB233" s="151"/>
      <c r="BC233" s="151"/>
    </row>
    <row r="234" spans="54:55" x14ac:dyDescent="0.25">
      <c r="BB234" s="151"/>
      <c r="BC234" s="151"/>
    </row>
    <row r="235" spans="54:55" x14ac:dyDescent="0.25">
      <c r="BB235" s="151"/>
      <c r="BC235" s="151"/>
    </row>
    <row r="236" spans="54:55" x14ac:dyDescent="0.25">
      <c r="BB236" s="151"/>
      <c r="BC236" s="151"/>
    </row>
    <row r="237" spans="54:55" x14ac:dyDescent="0.25">
      <c r="BB237" s="151"/>
      <c r="BC237" s="151"/>
    </row>
    <row r="238" spans="54:55" x14ac:dyDescent="0.25">
      <c r="BB238" s="151"/>
      <c r="BC238" s="151"/>
    </row>
    <row r="239" spans="54:55" x14ac:dyDescent="0.25">
      <c r="BB239" s="151"/>
      <c r="BC239" s="151"/>
    </row>
    <row r="240" spans="54:55" x14ac:dyDescent="0.25">
      <c r="BB240" s="151"/>
      <c r="BC240" s="151"/>
    </row>
    <row r="241" spans="54:55" x14ac:dyDescent="0.25">
      <c r="BB241" s="151"/>
      <c r="BC241" s="151"/>
    </row>
    <row r="242" spans="54:55" x14ac:dyDescent="0.25">
      <c r="BB242" s="151"/>
      <c r="BC242" s="151"/>
    </row>
    <row r="243" spans="54:55" x14ac:dyDescent="0.25">
      <c r="BB243" s="151"/>
      <c r="BC243" s="151"/>
    </row>
    <row r="244" spans="54:55" x14ac:dyDescent="0.25">
      <c r="BB244" s="151"/>
      <c r="BC244" s="151"/>
    </row>
    <row r="245" spans="54:55" x14ac:dyDescent="0.25">
      <c r="BB245" s="151"/>
      <c r="BC245" s="151"/>
    </row>
    <row r="246" spans="54:55" x14ac:dyDescent="0.25">
      <c r="BB246" s="151"/>
      <c r="BC246" s="151"/>
    </row>
    <row r="247" spans="54:55" x14ac:dyDescent="0.25">
      <c r="BB247" s="151"/>
      <c r="BC247" s="151"/>
    </row>
    <row r="248" spans="54:55" x14ac:dyDescent="0.25">
      <c r="BB248" s="151"/>
      <c r="BC248" s="151"/>
    </row>
    <row r="249" spans="54:55" x14ac:dyDescent="0.25">
      <c r="BB249" s="151"/>
      <c r="BC249" s="151"/>
    </row>
    <row r="250" spans="54:55" x14ac:dyDescent="0.25">
      <c r="BB250" s="151"/>
      <c r="BC250" s="151"/>
    </row>
    <row r="251" spans="54:55" x14ac:dyDescent="0.25">
      <c r="BB251" s="151"/>
      <c r="BC251" s="151"/>
    </row>
    <row r="252" spans="54:55" x14ac:dyDescent="0.25">
      <c r="BB252" s="151"/>
      <c r="BC252" s="151"/>
    </row>
    <row r="253" spans="54:55" x14ac:dyDescent="0.25">
      <c r="BB253" s="151"/>
      <c r="BC253" s="151"/>
    </row>
    <row r="254" spans="54:55" x14ac:dyDescent="0.25">
      <c r="BB254" s="151"/>
      <c r="BC254" s="151"/>
    </row>
    <row r="255" spans="54:55" x14ac:dyDescent="0.25">
      <c r="BB255" s="151"/>
      <c r="BC255" s="151"/>
    </row>
    <row r="256" spans="54:55" x14ac:dyDescent="0.25">
      <c r="BB256" s="151"/>
      <c r="BC256" s="151"/>
    </row>
    <row r="257" spans="54:55" x14ac:dyDescent="0.25">
      <c r="BB257" s="151"/>
      <c r="BC257" s="151"/>
    </row>
    <row r="258" spans="54:55" x14ac:dyDescent="0.25">
      <c r="BB258" s="151"/>
      <c r="BC258" s="151"/>
    </row>
    <row r="259" spans="54:55" x14ac:dyDescent="0.25">
      <c r="BB259" s="151"/>
      <c r="BC259" s="151"/>
    </row>
    <row r="260" spans="54:55" x14ac:dyDescent="0.25">
      <c r="BB260" s="151"/>
      <c r="BC260" s="151"/>
    </row>
    <row r="261" spans="54:55" x14ac:dyDescent="0.25">
      <c r="BB261" s="151"/>
      <c r="BC261" s="151"/>
    </row>
    <row r="262" spans="54:55" x14ac:dyDescent="0.25">
      <c r="BB262" s="151"/>
      <c r="BC262" s="151"/>
    </row>
    <row r="263" spans="54:55" x14ac:dyDescent="0.25">
      <c r="BB263" s="151"/>
      <c r="BC263" s="151"/>
    </row>
    <row r="264" spans="54:55" x14ac:dyDescent="0.25">
      <c r="BB264" s="151"/>
      <c r="BC264" s="151"/>
    </row>
    <row r="265" spans="54:55" x14ac:dyDescent="0.25">
      <c r="BB265" s="151"/>
      <c r="BC265" s="151"/>
    </row>
    <row r="266" spans="54:55" x14ac:dyDescent="0.25">
      <c r="BB266" s="151"/>
      <c r="BC266" s="151"/>
    </row>
    <row r="267" spans="54:55" x14ac:dyDescent="0.25">
      <c r="BB267" s="151"/>
      <c r="BC267" s="151"/>
    </row>
    <row r="268" spans="54:55" x14ac:dyDescent="0.25">
      <c r="BB268" s="151"/>
      <c r="BC268" s="151"/>
    </row>
    <row r="269" spans="54:55" x14ac:dyDescent="0.25">
      <c r="BB269" s="151"/>
      <c r="BC269" s="151"/>
    </row>
    <row r="270" spans="54:55" x14ac:dyDescent="0.25">
      <c r="BB270" s="151"/>
      <c r="BC270" s="151"/>
    </row>
    <row r="271" spans="54:55" x14ac:dyDescent="0.25">
      <c r="BB271" s="151"/>
      <c r="BC271" s="151"/>
    </row>
    <row r="272" spans="54:55" x14ac:dyDescent="0.25">
      <c r="BB272" s="151"/>
      <c r="BC272" s="151"/>
    </row>
    <row r="273" spans="54:55" x14ac:dyDescent="0.25">
      <c r="BB273" s="151"/>
      <c r="BC273" s="151"/>
    </row>
    <row r="274" spans="54:55" x14ac:dyDescent="0.25">
      <c r="BB274" s="151"/>
      <c r="BC274" s="151"/>
    </row>
    <row r="275" spans="54:55" x14ac:dyDescent="0.25">
      <c r="BB275" s="151"/>
      <c r="BC275" s="151"/>
    </row>
    <row r="276" spans="54:55" x14ac:dyDescent="0.25">
      <c r="BB276" s="151"/>
      <c r="BC276" s="151"/>
    </row>
    <row r="277" spans="54:55" x14ac:dyDescent="0.25">
      <c r="BB277" s="151"/>
      <c r="BC277" s="151"/>
    </row>
    <row r="278" spans="54:55" x14ac:dyDescent="0.25">
      <c r="BB278" s="151"/>
      <c r="BC278" s="151"/>
    </row>
    <row r="279" spans="54:55" x14ac:dyDescent="0.25">
      <c r="BB279" s="151"/>
      <c r="BC279" s="151"/>
    </row>
    <row r="280" spans="54:55" x14ac:dyDescent="0.25">
      <c r="BB280" s="151"/>
      <c r="BC280" s="151"/>
    </row>
    <row r="281" spans="54:55" x14ac:dyDescent="0.25">
      <c r="BB281" s="151"/>
      <c r="BC281" s="151"/>
    </row>
    <row r="282" spans="54:55" x14ac:dyDescent="0.25">
      <c r="BB282" s="151"/>
      <c r="BC282" s="151"/>
    </row>
    <row r="283" spans="54:55" x14ac:dyDescent="0.25">
      <c r="BB283" s="151"/>
      <c r="BC283" s="151"/>
    </row>
    <row r="284" spans="54:55" x14ac:dyDescent="0.25">
      <c r="BB284" s="151"/>
      <c r="BC284" s="151"/>
    </row>
    <row r="285" spans="54:55" x14ac:dyDescent="0.25">
      <c r="BB285" s="151"/>
      <c r="BC285" s="151"/>
    </row>
    <row r="286" spans="54:55" x14ac:dyDescent="0.25">
      <c r="BB286" s="151"/>
      <c r="BC286" s="151"/>
    </row>
    <row r="287" spans="54:55" x14ac:dyDescent="0.25">
      <c r="BB287" s="151"/>
      <c r="BC287" s="151"/>
    </row>
    <row r="288" spans="54:55" x14ac:dyDescent="0.25">
      <c r="BB288" s="151"/>
      <c r="BC288" s="151"/>
    </row>
    <row r="289" spans="54:55" x14ac:dyDescent="0.25">
      <c r="BB289" s="151"/>
      <c r="BC289" s="151"/>
    </row>
    <row r="290" spans="54:55" x14ac:dyDescent="0.25">
      <c r="BB290" s="151"/>
      <c r="BC290" s="151"/>
    </row>
    <row r="291" spans="54:55" x14ac:dyDescent="0.25">
      <c r="BB291" s="151"/>
      <c r="BC291" s="151"/>
    </row>
    <row r="292" spans="54:55" x14ac:dyDescent="0.25">
      <c r="BB292" s="151"/>
      <c r="BC292" s="151"/>
    </row>
    <row r="293" spans="54:55" x14ac:dyDescent="0.25">
      <c r="BB293" s="151"/>
      <c r="BC293" s="151"/>
    </row>
    <row r="294" spans="54:55" x14ac:dyDescent="0.25">
      <c r="BB294" s="151"/>
      <c r="BC294" s="151"/>
    </row>
    <row r="295" spans="54:55" x14ac:dyDescent="0.25">
      <c r="BB295" s="151"/>
      <c r="BC295" s="151"/>
    </row>
    <row r="296" spans="54:55" x14ac:dyDescent="0.25">
      <c r="BB296" s="151"/>
      <c r="BC296" s="151"/>
    </row>
    <row r="297" spans="54:55" x14ac:dyDescent="0.25">
      <c r="BB297" s="151"/>
      <c r="BC297" s="151"/>
    </row>
    <row r="298" spans="54:55" x14ac:dyDescent="0.25">
      <c r="BB298" s="151"/>
      <c r="BC298" s="151"/>
    </row>
    <row r="299" spans="54:55" x14ac:dyDescent="0.25">
      <c r="BB299" s="151"/>
      <c r="BC299" s="151"/>
    </row>
    <row r="300" spans="54:55" x14ac:dyDescent="0.25">
      <c r="BB300" s="151"/>
      <c r="BC300" s="151"/>
    </row>
    <row r="301" spans="54:55" x14ac:dyDescent="0.25">
      <c r="BB301" s="151"/>
      <c r="BC301" s="151"/>
    </row>
    <row r="302" spans="54:55" x14ac:dyDescent="0.25">
      <c r="BB302" s="151"/>
      <c r="BC302" s="151"/>
    </row>
    <row r="303" spans="54:55" x14ac:dyDescent="0.25">
      <c r="BB303" s="151"/>
      <c r="BC303" s="151"/>
    </row>
    <row r="304" spans="54:55" x14ac:dyDescent="0.25">
      <c r="BB304" s="151"/>
      <c r="BC304" s="151"/>
    </row>
    <row r="305" spans="54:55" x14ac:dyDescent="0.25">
      <c r="BB305" s="151"/>
      <c r="BC305" s="151"/>
    </row>
    <row r="306" spans="54:55" x14ac:dyDescent="0.25">
      <c r="BB306" s="151"/>
      <c r="BC306" s="151"/>
    </row>
    <row r="307" spans="54:55" x14ac:dyDescent="0.25">
      <c r="BB307" s="151"/>
      <c r="BC307" s="151"/>
    </row>
    <row r="308" spans="54:55" x14ac:dyDescent="0.25">
      <c r="BB308" s="151"/>
      <c r="BC308" s="151"/>
    </row>
    <row r="309" spans="54:55" x14ac:dyDescent="0.25">
      <c r="BB309" s="151"/>
      <c r="BC309" s="151"/>
    </row>
    <row r="310" spans="54:55" x14ac:dyDescent="0.25">
      <c r="BB310" s="151"/>
      <c r="BC310" s="151"/>
    </row>
    <row r="311" spans="54:55" x14ac:dyDescent="0.25">
      <c r="BB311" s="151"/>
      <c r="BC311" s="151"/>
    </row>
    <row r="312" spans="54:55" x14ac:dyDescent="0.25">
      <c r="BB312" s="151"/>
      <c r="BC312" s="151"/>
    </row>
    <row r="313" spans="54:55" x14ac:dyDescent="0.25">
      <c r="BB313" s="151"/>
      <c r="BC313" s="151"/>
    </row>
    <row r="314" spans="54:55" x14ac:dyDescent="0.25">
      <c r="BB314" s="151"/>
      <c r="BC314" s="151"/>
    </row>
    <row r="315" spans="54:55" x14ac:dyDescent="0.25">
      <c r="BB315" s="151"/>
      <c r="BC315" s="151"/>
    </row>
    <row r="316" spans="54:55" x14ac:dyDescent="0.25">
      <c r="BB316" s="151"/>
      <c r="BC316" s="151"/>
    </row>
    <row r="317" spans="54:55" x14ac:dyDescent="0.25">
      <c r="BB317" s="151"/>
      <c r="BC317" s="151"/>
    </row>
    <row r="318" spans="54:55" x14ac:dyDescent="0.25">
      <c r="BB318" s="151"/>
      <c r="BC318" s="151"/>
    </row>
    <row r="319" spans="54:55" x14ac:dyDescent="0.25">
      <c r="BB319" s="151"/>
      <c r="BC319" s="151"/>
    </row>
    <row r="320" spans="54:55" x14ac:dyDescent="0.25">
      <c r="BB320" s="151"/>
      <c r="BC320" s="151"/>
    </row>
    <row r="321" spans="54:55" x14ac:dyDescent="0.25">
      <c r="BB321" s="151"/>
      <c r="BC321" s="151"/>
    </row>
    <row r="322" spans="54:55" x14ac:dyDescent="0.25">
      <c r="BB322" s="151"/>
      <c r="BC322" s="151"/>
    </row>
    <row r="323" spans="54:55" x14ac:dyDescent="0.25">
      <c r="BB323" s="151"/>
      <c r="BC323" s="151"/>
    </row>
    <row r="324" spans="54:55" x14ac:dyDescent="0.25">
      <c r="BB324" s="151"/>
      <c r="BC324" s="151"/>
    </row>
    <row r="325" spans="54:55" x14ac:dyDescent="0.25">
      <c r="BB325" s="151"/>
      <c r="BC325" s="151"/>
    </row>
    <row r="326" spans="54:55" x14ac:dyDescent="0.25">
      <c r="BB326" s="151"/>
      <c r="BC326" s="151"/>
    </row>
    <row r="327" spans="54:55" x14ac:dyDescent="0.25">
      <c r="BB327" s="151"/>
      <c r="BC327" s="151"/>
    </row>
    <row r="328" spans="54:55" x14ac:dyDescent="0.25">
      <c r="BB328" s="151"/>
      <c r="BC328" s="151"/>
    </row>
    <row r="329" spans="54:55" x14ac:dyDescent="0.25">
      <c r="BB329" s="151"/>
      <c r="BC329" s="151"/>
    </row>
    <row r="330" spans="54:55" x14ac:dyDescent="0.25">
      <c r="BB330" s="151"/>
      <c r="BC330" s="151"/>
    </row>
    <row r="331" spans="54:55" x14ac:dyDescent="0.25">
      <c r="BB331" s="151"/>
      <c r="BC331" s="151"/>
    </row>
    <row r="332" spans="54:55" x14ac:dyDescent="0.25">
      <c r="BB332" s="151"/>
      <c r="BC332" s="151"/>
    </row>
    <row r="333" spans="54:55" x14ac:dyDescent="0.25">
      <c r="BB333" s="151"/>
      <c r="BC333" s="151"/>
    </row>
    <row r="334" spans="54:55" x14ac:dyDescent="0.25">
      <c r="BB334" s="151"/>
      <c r="BC334" s="151"/>
    </row>
    <row r="335" spans="54:55" x14ac:dyDescent="0.25">
      <c r="BB335" s="151"/>
      <c r="BC335" s="151"/>
    </row>
    <row r="336" spans="54:55" x14ac:dyDescent="0.25">
      <c r="BB336" s="151"/>
      <c r="BC336" s="151"/>
    </row>
    <row r="337" spans="54:55" x14ac:dyDescent="0.25">
      <c r="BB337" s="151"/>
      <c r="BC337" s="151"/>
    </row>
    <row r="338" spans="54:55" x14ac:dyDescent="0.25">
      <c r="BB338" s="151"/>
      <c r="BC338" s="151"/>
    </row>
    <row r="339" spans="54:55" x14ac:dyDescent="0.25">
      <c r="BB339" s="151"/>
      <c r="BC339" s="151"/>
    </row>
    <row r="340" spans="54:55" x14ac:dyDescent="0.25">
      <c r="BB340" s="151"/>
      <c r="BC340" s="151"/>
    </row>
    <row r="341" spans="54:55" x14ac:dyDescent="0.25">
      <c r="BB341" s="151"/>
      <c r="BC341" s="151"/>
    </row>
    <row r="342" spans="54:55" x14ac:dyDescent="0.25">
      <c r="BB342" s="151"/>
      <c r="BC342" s="151"/>
    </row>
    <row r="343" spans="54:55" x14ac:dyDescent="0.25">
      <c r="BB343" s="151"/>
      <c r="BC343" s="151"/>
    </row>
    <row r="344" spans="54:55" x14ac:dyDescent="0.25">
      <c r="BB344" s="151"/>
      <c r="BC344" s="151"/>
    </row>
    <row r="345" spans="54:55" x14ac:dyDescent="0.25">
      <c r="BB345" s="151"/>
      <c r="BC345" s="151"/>
    </row>
    <row r="346" spans="54:55" x14ac:dyDescent="0.25">
      <c r="BB346" s="151"/>
      <c r="BC346" s="151"/>
    </row>
    <row r="347" spans="54:55" x14ac:dyDescent="0.25">
      <c r="BB347" s="151"/>
      <c r="BC347" s="151"/>
    </row>
    <row r="348" spans="54:55" x14ac:dyDescent="0.25">
      <c r="BB348" s="151"/>
      <c r="BC348" s="151"/>
    </row>
    <row r="349" spans="54:55" x14ac:dyDescent="0.25">
      <c r="BB349" s="151"/>
      <c r="BC349" s="151"/>
    </row>
    <row r="350" spans="54:55" x14ac:dyDescent="0.25">
      <c r="BB350" s="151"/>
      <c r="BC350" s="151"/>
    </row>
    <row r="351" spans="54:55" x14ac:dyDescent="0.25">
      <c r="BB351" s="151"/>
      <c r="BC351" s="151"/>
    </row>
    <row r="352" spans="54:55" x14ac:dyDescent="0.25">
      <c r="BB352" s="151"/>
      <c r="BC352" s="151"/>
    </row>
    <row r="353" spans="54:55" x14ac:dyDescent="0.25">
      <c r="BB353" s="151"/>
      <c r="BC353" s="151"/>
    </row>
    <row r="354" spans="54:55" x14ac:dyDescent="0.25">
      <c r="BB354" s="151"/>
      <c r="BC354" s="151"/>
    </row>
    <row r="355" spans="54:55" x14ac:dyDescent="0.25">
      <c r="BB355" s="151"/>
      <c r="BC355" s="151"/>
    </row>
    <row r="356" spans="54:55" x14ac:dyDescent="0.25">
      <c r="BB356" s="151"/>
      <c r="BC356" s="151"/>
    </row>
    <row r="357" spans="54:55" x14ac:dyDescent="0.25">
      <c r="BB357" s="151"/>
      <c r="BC357" s="151"/>
    </row>
    <row r="358" spans="54:55" x14ac:dyDescent="0.25">
      <c r="BB358" s="151"/>
      <c r="BC358" s="151"/>
    </row>
    <row r="359" spans="54:55" x14ac:dyDescent="0.25">
      <c r="BB359" s="151"/>
      <c r="BC359" s="151"/>
    </row>
    <row r="360" spans="54:55" x14ac:dyDescent="0.25">
      <c r="BB360" s="151"/>
      <c r="BC360" s="151"/>
    </row>
    <row r="361" spans="54:55" x14ac:dyDescent="0.25">
      <c r="BB361" s="151"/>
      <c r="BC361" s="151"/>
    </row>
    <row r="362" spans="54:55" x14ac:dyDescent="0.25">
      <c r="BB362" s="151"/>
      <c r="BC362" s="151"/>
    </row>
    <row r="363" spans="54:55" x14ac:dyDescent="0.25">
      <c r="BB363" s="151"/>
      <c r="BC363" s="151"/>
    </row>
    <row r="364" spans="54:55" x14ac:dyDescent="0.25">
      <c r="BB364" s="151"/>
      <c r="BC364" s="151"/>
    </row>
    <row r="365" spans="54:55" x14ac:dyDescent="0.25">
      <c r="BB365" s="151"/>
      <c r="BC365" s="151"/>
    </row>
    <row r="366" spans="54:55" x14ac:dyDescent="0.25">
      <c r="BB366" s="151"/>
      <c r="BC366" s="151"/>
    </row>
    <row r="367" spans="54:55" x14ac:dyDescent="0.25">
      <c r="BB367" s="151"/>
      <c r="BC367" s="151"/>
    </row>
    <row r="368" spans="54:55" x14ac:dyDescent="0.25">
      <c r="BB368" s="151"/>
      <c r="BC368" s="151"/>
    </row>
    <row r="369" spans="54:55" x14ac:dyDescent="0.25">
      <c r="BB369" s="151"/>
      <c r="BC369" s="151"/>
    </row>
    <row r="370" spans="54:55" x14ac:dyDescent="0.25">
      <c r="BB370" s="151"/>
      <c r="BC370" s="151"/>
    </row>
    <row r="371" spans="54:55" x14ac:dyDescent="0.25">
      <c r="BB371" s="151"/>
      <c r="BC371" s="151"/>
    </row>
    <row r="372" spans="54:55" x14ac:dyDescent="0.25">
      <c r="BB372" s="151"/>
      <c r="BC372" s="151"/>
    </row>
    <row r="373" spans="54:55" x14ac:dyDescent="0.25">
      <c r="BB373" s="151"/>
      <c r="BC373" s="151"/>
    </row>
    <row r="374" spans="54:55" x14ac:dyDescent="0.25">
      <c r="BB374" s="151"/>
      <c r="BC374" s="151"/>
    </row>
    <row r="375" spans="54:55" x14ac:dyDescent="0.25">
      <c r="BB375" s="151"/>
      <c r="BC375" s="151"/>
    </row>
    <row r="376" spans="54:55" x14ac:dyDescent="0.25">
      <c r="BB376" s="151"/>
      <c r="BC376" s="151"/>
    </row>
    <row r="377" spans="54:55" x14ac:dyDescent="0.25">
      <c r="BB377" s="151"/>
      <c r="BC377" s="151"/>
    </row>
    <row r="378" spans="54:55" x14ac:dyDescent="0.25">
      <c r="BB378" s="151"/>
      <c r="BC378" s="151"/>
    </row>
    <row r="379" spans="54:55" x14ac:dyDescent="0.25">
      <c r="BB379" s="151"/>
      <c r="BC379" s="151"/>
    </row>
    <row r="380" spans="54:55" x14ac:dyDescent="0.25">
      <c r="BB380" s="151"/>
      <c r="BC380" s="151"/>
    </row>
    <row r="381" spans="54:55" x14ac:dyDescent="0.25">
      <c r="BB381" s="151"/>
      <c r="BC381" s="151"/>
    </row>
    <row r="382" spans="54:55" x14ac:dyDescent="0.25">
      <c r="BB382" s="151"/>
      <c r="BC382" s="151"/>
    </row>
    <row r="383" spans="54:55" x14ac:dyDescent="0.25">
      <c r="BB383" s="151"/>
      <c r="BC383" s="151"/>
    </row>
    <row r="384" spans="54:55" x14ac:dyDescent="0.25">
      <c r="BB384" s="151"/>
      <c r="BC384" s="151"/>
    </row>
    <row r="385" spans="54:55" x14ac:dyDescent="0.25">
      <c r="BB385" s="151"/>
      <c r="BC385" s="151"/>
    </row>
    <row r="386" spans="54:55" x14ac:dyDescent="0.25">
      <c r="BB386" s="151"/>
      <c r="BC386" s="151"/>
    </row>
    <row r="387" spans="54:55" x14ac:dyDescent="0.25">
      <c r="BB387" s="151"/>
      <c r="BC387" s="151"/>
    </row>
    <row r="388" spans="54:55" x14ac:dyDescent="0.25">
      <c r="BB388" s="151"/>
      <c r="BC388" s="151"/>
    </row>
    <row r="389" spans="54:55" x14ac:dyDescent="0.25">
      <c r="BB389" s="151"/>
      <c r="BC389" s="151"/>
    </row>
    <row r="390" spans="54:55" x14ac:dyDescent="0.25">
      <c r="BB390" s="151"/>
      <c r="BC390" s="151"/>
    </row>
    <row r="391" spans="54:55" x14ac:dyDescent="0.25">
      <c r="BB391" s="151"/>
      <c r="BC391" s="151"/>
    </row>
    <row r="392" spans="54:55" x14ac:dyDescent="0.25">
      <c r="BB392" s="151"/>
      <c r="BC392" s="151"/>
    </row>
    <row r="393" spans="54:55" x14ac:dyDescent="0.25">
      <c r="BB393" s="151"/>
      <c r="BC393" s="151"/>
    </row>
    <row r="394" spans="54:55" x14ac:dyDescent="0.25">
      <c r="BB394" s="151"/>
      <c r="BC394" s="151"/>
    </row>
    <row r="395" spans="54:55" x14ac:dyDescent="0.25">
      <c r="BB395" s="151"/>
      <c r="BC395" s="151"/>
    </row>
    <row r="396" spans="54:55" x14ac:dyDescent="0.25">
      <c r="BB396" s="151"/>
      <c r="BC396" s="151"/>
    </row>
    <row r="397" spans="54:55" x14ac:dyDescent="0.25">
      <c r="BB397" s="151"/>
      <c r="BC397" s="151"/>
    </row>
    <row r="398" spans="54:55" x14ac:dyDescent="0.25">
      <c r="BB398" s="151"/>
      <c r="BC398" s="151"/>
    </row>
    <row r="399" spans="54:55" x14ac:dyDescent="0.25">
      <c r="BB399" s="151"/>
      <c r="BC399" s="151"/>
    </row>
    <row r="400" spans="54:55" x14ac:dyDescent="0.25">
      <c r="BB400" s="151"/>
      <c r="BC400" s="151"/>
    </row>
    <row r="401" spans="54:55" x14ac:dyDescent="0.25">
      <c r="BB401" s="151"/>
      <c r="BC401" s="151"/>
    </row>
    <row r="402" spans="54:55" x14ac:dyDescent="0.25">
      <c r="BB402" s="151"/>
      <c r="BC402" s="151"/>
    </row>
    <row r="403" spans="54:55" x14ac:dyDescent="0.25">
      <c r="BB403" s="151"/>
      <c r="BC403" s="151"/>
    </row>
    <row r="404" spans="54:55" x14ac:dyDescent="0.25">
      <c r="BB404" s="151"/>
      <c r="BC404" s="151"/>
    </row>
    <row r="405" spans="54:55" x14ac:dyDescent="0.25">
      <c r="BB405" s="151"/>
      <c r="BC405" s="151"/>
    </row>
    <row r="406" spans="54:55" x14ac:dyDescent="0.25">
      <c r="BB406" s="151"/>
      <c r="BC406" s="151"/>
    </row>
    <row r="407" spans="54:55" x14ac:dyDescent="0.25">
      <c r="BB407" s="151"/>
      <c r="BC407" s="151"/>
    </row>
    <row r="408" spans="54:55" x14ac:dyDescent="0.25">
      <c r="BB408" s="151"/>
      <c r="BC408" s="151"/>
    </row>
    <row r="409" spans="54:55" x14ac:dyDescent="0.25">
      <c r="BB409" s="151"/>
      <c r="BC409" s="151"/>
    </row>
    <row r="410" spans="54:55" x14ac:dyDescent="0.25">
      <c r="BB410" s="151"/>
      <c r="BC410" s="151"/>
    </row>
    <row r="411" spans="54:55" x14ac:dyDescent="0.25">
      <c r="BB411" s="151"/>
      <c r="BC411" s="151"/>
    </row>
    <row r="412" spans="54:55" x14ac:dyDescent="0.25">
      <c r="BB412" s="151"/>
      <c r="BC412" s="151"/>
    </row>
    <row r="413" spans="54:55" x14ac:dyDescent="0.25">
      <c r="BB413" s="151"/>
      <c r="BC413" s="151"/>
    </row>
    <row r="414" spans="54:55" x14ac:dyDescent="0.25">
      <c r="BB414" s="151"/>
      <c r="BC414" s="151"/>
    </row>
    <row r="415" spans="54:55" x14ac:dyDescent="0.25">
      <c r="BB415" s="151"/>
      <c r="BC415" s="151"/>
    </row>
    <row r="416" spans="54:55" x14ac:dyDescent="0.25">
      <c r="BB416" s="151"/>
      <c r="BC416" s="151"/>
    </row>
    <row r="417" spans="54:55" x14ac:dyDescent="0.25">
      <c r="BB417" s="151"/>
      <c r="BC417" s="151"/>
    </row>
    <row r="418" spans="54:55" x14ac:dyDescent="0.25">
      <c r="BB418" s="151"/>
      <c r="BC418" s="151"/>
    </row>
    <row r="419" spans="54:55" x14ac:dyDescent="0.25">
      <c r="BB419" s="151"/>
      <c r="BC419" s="151"/>
    </row>
    <row r="420" spans="54:55" x14ac:dyDescent="0.25">
      <c r="BB420" s="151"/>
      <c r="BC420" s="151"/>
    </row>
    <row r="421" spans="54:55" x14ac:dyDescent="0.25">
      <c r="BB421" s="151"/>
      <c r="BC421" s="151"/>
    </row>
    <row r="422" spans="54:55" x14ac:dyDescent="0.25">
      <c r="BB422" s="151"/>
      <c r="BC422" s="151"/>
    </row>
    <row r="423" spans="54:55" x14ac:dyDescent="0.25">
      <c r="BB423" s="151"/>
      <c r="BC423" s="151"/>
    </row>
    <row r="424" spans="54:55" x14ac:dyDescent="0.25">
      <c r="BB424" s="151"/>
      <c r="BC424" s="151"/>
    </row>
    <row r="425" spans="54:55" x14ac:dyDescent="0.25">
      <c r="BB425" s="151"/>
      <c r="BC425" s="151"/>
    </row>
    <row r="426" spans="54:55" x14ac:dyDescent="0.25">
      <c r="BB426" s="151"/>
      <c r="BC426" s="151"/>
    </row>
    <row r="427" spans="54:55" x14ac:dyDescent="0.25">
      <c r="BB427" s="151"/>
      <c r="BC427" s="151"/>
    </row>
    <row r="428" spans="54:55" x14ac:dyDescent="0.25">
      <c r="BB428" s="151"/>
      <c r="BC428" s="151"/>
    </row>
    <row r="429" spans="54:55" x14ac:dyDescent="0.25">
      <c r="BB429" s="151"/>
      <c r="BC429" s="151"/>
    </row>
    <row r="430" spans="54:55" x14ac:dyDescent="0.25">
      <c r="BB430" s="151"/>
      <c r="BC430" s="151"/>
    </row>
    <row r="431" spans="54:55" x14ac:dyDescent="0.25">
      <c r="BB431" s="151"/>
      <c r="BC431" s="151"/>
    </row>
    <row r="432" spans="54:55" x14ac:dyDescent="0.25">
      <c r="BB432" s="151"/>
      <c r="BC432" s="151"/>
    </row>
    <row r="433" spans="54:55" x14ac:dyDescent="0.25">
      <c r="BB433" s="151"/>
      <c r="BC433" s="151"/>
    </row>
    <row r="434" spans="54:55" x14ac:dyDescent="0.25">
      <c r="BB434" s="151"/>
      <c r="BC434" s="151"/>
    </row>
    <row r="435" spans="54:55" x14ac:dyDescent="0.25">
      <c r="BB435" s="151"/>
      <c r="BC435" s="151"/>
    </row>
    <row r="436" spans="54:55" x14ac:dyDescent="0.25">
      <c r="BB436" s="151"/>
      <c r="BC436" s="151"/>
    </row>
    <row r="437" spans="54:55" x14ac:dyDescent="0.25">
      <c r="BB437" s="151"/>
      <c r="BC437" s="151"/>
    </row>
    <row r="438" spans="54:55" x14ac:dyDescent="0.25">
      <c r="BB438" s="151"/>
      <c r="BC438" s="151"/>
    </row>
    <row r="439" spans="54:55" x14ac:dyDescent="0.25">
      <c r="BB439" s="151"/>
      <c r="BC439" s="151"/>
    </row>
    <row r="440" spans="54:55" x14ac:dyDescent="0.25">
      <c r="BB440" s="151"/>
      <c r="BC440" s="151"/>
    </row>
    <row r="441" spans="54:55" x14ac:dyDescent="0.25">
      <c r="BB441" s="151"/>
      <c r="BC441" s="151"/>
    </row>
    <row r="442" spans="54:55" x14ac:dyDescent="0.25">
      <c r="BB442" s="151"/>
      <c r="BC442" s="151"/>
    </row>
    <row r="443" spans="54:55" x14ac:dyDescent="0.25">
      <c r="BB443" s="151"/>
      <c r="BC443" s="151"/>
    </row>
    <row r="444" spans="54:55" x14ac:dyDescent="0.25">
      <c r="BB444" s="151"/>
      <c r="BC444" s="151"/>
    </row>
    <row r="445" spans="54:55" x14ac:dyDescent="0.25">
      <c r="BB445" s="151"/>
      <c r="BC445" s="151"/>
    </row>
    <row r="446" spans="54:55" x14ac:dyDescent="0.25">
      <c r="BB446" s="151"/>
      <c r="BC446" s="151"/>
    </row>
    <row r="447" spans="54:55" x14ac:dyDescent="0.25">
      <c r="BB447" s="151"/>
      <c r="BC447" s="151"/>
    </row>
    <row r="448" spans="54:55" x14ac:dyDescent="0.25">
      <c r="BB448" s="151"/>
      <c r="BC448" s="151"/>
    </row>
    <row r="449" spans="54:55" x14ac:dyDescent="0.25">
      <c r="BB449" s="151"/>
      <c r="BC449" s="151"/>
    </row>
    <row r="450" spans="54:55" x14ac:dyDescent="0.25">
      <c r="BB450" s="151"/>
      <c r="BC450" s="151"/>
    </row>
    <row r="451" spans="54:55" x14ac:dyDescent="0.25">
      <c r="BB451" s="151"/>
      <c r="BC451" s="151"/>
    </row>
    <row r="452" spans="54:55" x14ac:dyDescent="0.25">
      <c r="BB452" s="151"/>
      <c r="BC452" s="151"/>
    </row>
    <row r="453" spans="54:55" x14ac:dyDescent="0.25">
      <c r="BB453" s="151"/>
      <c r="BC453" s="151"/>
    </row>
    <row r="454" spans="54:55" x14ac:dyDescent="0.25">
      <c r="BB454" s="151"/>
      <c r="BC454" s="151"/>
    </row>
    <row r="455" spans="54:55" x14ac:dyDescent="0.25">
      <c r="BB455" s="151"/>
      <c r="BC455" s="151"/>
    </row>
    <row r="456" spans="54:55" x14ac:dyDescent="0.25">
      <c r="BB456" s="151"/>
      <c r="BC456" s="151"/>
    </row>
    <row r="457" spans="54:55" x14ac:dyDescent="0.25">
      <c r="BB457" s="151"/>
      <c r="BC457" s="151"/>
    </row>
    <row r="458" spans="54:55" x14ac:dyDescent="0.25">
      <c r="BB458" s="151"/>
      <c r="BC458" s="151"/>
    </row>
    <row r="459" spans="54:55" x14ac:dyDescent="0.25">
      <c r="BB459" s="151"/>
      <c r="BC459" s="151"/>
    </row>
    <row r="460" spans="54:55" x14ac:dyDescent="0.25">
      <c r="BB460" s="151"/>
      <c r="BC460" s="151"/>
    </row>
    <row r="461" spans="54:55" x14ac:dyDescent="0.25">
      <c r="BB461" s="151"/>
      <c r="BC461" s="151"/>
    </row>
    <row r="462" spans="54:55" x14ac:dyDescent="0.25">
      <c r="BB462" s="151"/>
      <c r="BC462" s="151"/>
    </row>
    <row r="463" spans="54:55" x14ac:dyDescent="0.25">
      <c r="BB463" s="151"/>
      <c r="BC463" s="151"/>
    </row>
    <row r="464" spans="54:55" x14ac:dyDescent="0.25">
      <c r="BB464" s="151"/>
      <c r="BC464" s="151"/>
    </row>
    <row r="465" spans="54:55" x14ac:dyDescent="0.25">
      <c r="BB465" s="151"/>
      <c r="BC465" s="151"/>
    </row>
    <row r="466" spans="54:55" x14ac:dyDescent="0.25">
      <c r="BB466" s="151"/>
      <c r="BC466" s="151"/>
    </row>
    <row r="467" spans="54:55" x14ac:dyDescent="0.25">
      <c r="BB467" s="151"/>
      <c r="BC467" s="151"/>
    </row>
    <row r="468" spans="54:55" x14ac:dyDescent="0.25">
      <c r="BB468" s="151"/>
      <c r="BC468" s="151"/>
    </row>
    <row r="469" spans="54:55" x14ac:dyDescent="0.25">
      <c r="BB469" s="151"/>
      <c r="BC469" s="151"/>
    </row>
    <row r="470" spans="54:55" x14ac:dyDescent="0.25">
      <c r="BB470" s="151"/>
      <c r="BC470" s="151"/>
    </row>
    <row r="471" spans="54:55" x14ac:dyDescent="0.25">
      <c r="BB471" s="151"/>
      <c r="BC471" s="151"/>
    </row>
    <row r="472" spans="54:55" x14ac:dyDescent="0.25">
      <c r="BB472" s="151"/>
      <c r="BC472" s="151"/>
    </row>
    <row r="473" spans="54:55" x14ac:dyDescent="0.25">
      <c r="BB473" s="151"/>
      <c r="BC473" s="151"/>
    </row>
    <row r="474" spans="54:55" x14ac:dyDescent="0.25">
      <c r="BB474" s="151"/>
      <c r="BC474" s="151"/>
    </row>
    <row r="475" spans="54:55" x14ac:dyDescent="0.25">
      <c r="BB475" s="151"/>
      <c r="BC475" s="151"/>
    </row>
    <row r="476" spans="54:55" x14ac:dyDescent="0.25">
      <c r="BB476" s="151"/>
      <c r="BC476" s="151"/>
    </row>
    <row r="477" spans="54:55" x14ac:dyDescent="0.25">
      <c r="BB477" s="151"/>
      <c r="BC477" s="151"/>
    </row>
    <row r="478" spans="54:55" x14ac:dyDescent="0.25">
      <c r="BB478" s="151"/>
      <c r="BC478" s="151"/>
    </row>
    <row r="479" spans="54:55" x14ac:dyDescent="0.25">
      <c r="BB479" s="151"/>
      <c r="BC479" s="151"/>
    </row>
    <row r="480" spans="54:55" x14ac:dyDescent="0.25">
      <c r="BB480" s="151"/>
      <c r="BC480" s="151"/>
    </row>
    <row r="481" spans="54:55" x14ac:dyDescent="0.25">
      <c r="BB481" s="151"/>
      <c r="BC481" s="151"/>
    </row>
    <row r="482" spans="54:55" x14ac:dyDescent="0.25">
      <c r="BB482" s="151"/>
      <c r="BC482" s="151"/>
    </row>
    <row r="483" spans="54:55" x14ac:dyDescent="0.25">
      <c r="BB483" s="151"/>
      <c r="BC483" s="151"/>
    </row>
    <row r="484" spans="54:55" x14ac:dyDescent="0.25">
      <c r="BB484" s="151"/>
      <c r="BC484" s="151"/>
    </row>
    <row r="485" spans="54:55" x14ac:dyDescent="0.25">
      <c r="BB485" s="151"/>
      <c r="BC485" s="151"/>
    </row>
    <row r="486" spans="54:55" x14ac:dyDescent="0.25">
      <c r="BB486" s="151"/>
      <c r="BC486" s="151"/>
    </row>
    <row r="487" spans="54:55" x14ac:dyDescent="0.25">
      <c r="BB487" s="151"/>
      <c r="BC487" s="151"/>
    </row>
    <row r="488" spans="54:55" x14ac:dyDescent="0.25">
      <c r="BB488" s="151"/>
      <c r="BC488" s="151"/>
    </row>
    <row r="489" spans="54:55" x14ac:dyDescent="0.25">
      <c r="BB489" s="151"/>
      <c r="BC489" s="151"/>
    </row>
    <row r="490" spans="54:55" x14ac:dyDescent="0.25">
      <c r="BB490" s="151"/>
      <c r="BC490" s="151"/>
    </row>
    <row r="491" spans="54:55" x14ac:dyDescent="0.25">
      <c r="BB491" s="151"/>
      <c r="BC491" s="151"/>
    </row>
    <row r="492" spans="54:55" x14ac:dyDescent="0.25">
      <c r="BB492" s="151"/>
      <c r="BC492" s="151"/>
    </row>
    <row r="493" spans="54:55" x14ac:dyDescent="0.25">
      <c r="BB493" s="151"/>
      <c r="BC493" s="151"/>
    </row>
    <row r="494" spans="54:55" x14ac:dyDescent="0.25">
      <c r="BB494" s="151"/>
      <c r="BC494" s="151"/>
    </row>
    <row r="495" spans="54:55" x14ac:dyDescent="0.25">
      <c r="BB495" s="151"/>
      <c r="BC495" s="151"/>
    </row>
    <row r="496" spans="54:55" x14ac:dyDescent="0.25">
      <c r="BB496" s="151"/>
      <c r="BC496" s="151"/>
    </row>
    <row r="497" spans="54:55" x14ac:dyDescent="0.25">
      <c r="BB497" s="151"/>
      <c r="BC497" s="151"/>
    </row>
    <row r="498" spans="54:55" x14ac:dyDescent="0.25">
      <c r="BB498" s="151"/>
      <c r="BC498" s="151"/>
    </row>
    <row r="499" spans="54:55" x14ac:dyDescent="0.25">
      <c r="BB499" s="151"/>
      <c r="BC499" s="151"/>
    </row>
    <row r="500" spans="54:55" x14ac:dyDescent="0.25">
      <c r="BB500" s="151"/>
      <c r="BC500" s="151"/>
    </row>
    <row r="501" spans="54:55" x14ac:dyDescent="0.25">
      <c r="BB501" s="151"/>
      <c r="BC501" s="151"/>
    </row>
    <row r="502" spans="54:55" x14ac:dyDescent="0.25">
      <c r="BB502" s="151"/>
      <c r="BC502" s="151"/>
    </row>
    <row r="503" spans="54:55" x14ac:dyDescent="0.25">
      <c r="BB503" s="151"/>
      <c r="BC503" s="151"/>
    </row>
    <row r="504" spans="54:55" x14ac:dyDescent="0.25">
      <c r="BB504" s="151"/>
      <c r="BC504" s="151"/>
    </row>
    <row r="505" spans="54:55" x14ac:dyDescent="0.25">
      <c r="BB505" s="151"/>
      <c r="BC505" s="151"/>
    </row>
    <row r="506" spans="54:55" x14ac:dyDescent="0.25">
      <c r="BB506" s="151"/>
      <c r="BC506" s="151"/>
    </row>
    <row r="507" spans="54:55" x14ac:dyDescent="0.25">
      <c r="BB507" s="151"/>
      <c r="BC507" s="151"/>
    </row>
    <row r="508" spans="54:55" x14ac:dyDescent="0.25">
      <c r="BB508" s="151"/>
      <c r="BC508" s="151"/>
    </row>
    <row r="509" spans="54:55" x14ac:dyDescent="0.25">
      <c r="BB509" s="151"/>
      <c r="BC509" s="151"/>
    </row>
    <row r="510" spans="54:55" x14ac:dyDescent="0.25">
      <c r="BB510" s="151"/>
      <c r="BC510" s="151"/>
    </row>
    <row r="511" spans="54:55" x14ac:dyDescent="0.25">
      <c r="BB511" s="151"/>
      <c r="BC511" s="151"/>
    </row>
    <row r="512" spans="54:55" x14ac:dyDescent="0.25">
      <c r="BB512" s="151"/>
      <c r="BC512" s="151"/>
    </row>
    <row r="513" spans="54:55" x14ac:dyDescent="0.25">
      <c r="BB513" s="151"/>
      <c r="BC513" s="151"/>
    </row>
    <row r="514" spans="54:55" x14ac:dyDescent="0.25">
      <c r="BB514" s="151"/>
      <c r="BC514" s="151"/>
    </row>
    <row r="515" spans="54:55" x14ac:dyDescent="0.25">
      <c r="BB515" s="151"/>
      <c r="BC515" s="151"/>
    </row>
    <row r="516" spans="54:55" x14ac:dyDescent="0.25">
      <c r="BB516" s="151"/>
      <c r="BC516" s="151"/>
    </row>
    <row r="517" spans="54:55" x14ac:dyDescent="0.25">
      <c r="BB517" s="151"/>
      <c r="BC517" s="151"/>
    </row>
    <row r="518" spans="54:55" x14ac:dyDescent="0.25">
      <c r="BB518" s="151"/>
      <c r="BC518" s="151"/>
    </row>
    <row r="519" spans="54:55" x14ac:dyDescent="0.25">
      <c r="BB519" s="151"/>
      <c r="BC519" s="151"/>
    </row>
    <row r="520" spans="54:55" x14ac:dyDescent="0.25">
      <c r="BB520" s="151"/>
      <c r="BC520" s="151"/>
    </row>
    <row r="521" spans="54:55" x14ac:dyDescent="0.25">
      <c r="BB521" s="151"/>
      <c r="BC521" s="151"/>
    </row>
    <row r="522" spans="54:55" x14ac:dyDescent="0.25">
      <c r="BB522" s="151"/>
      <c r="BC522" s="151"/>
    </row>
    <row r="523" spans="54:55" x14ac:dyDescent="0.25">
      <c r="BB523" s="151"/>
      <c r="BC523" s="151"/>
    </row>
    <row r="524" spans="54:55" x14ac:dyDescent="0.25">
      <c r="BB524" s="151"/>
      <c r="BC524" s="151"/>
    </row>
    <row r="525" spans="54:55" x14ac:dyDescent="0.25">
      <c r="BB525" s="151"/>
      <c r="BC525" s="151"/>
    </row>
    <row r="526" spans="54:55" x14ac:dyDescent="0.25">
      <c r="BB526" s="151"/>
      <c r="BC526" s="151"/>
    </row>
    <row r="527" spans="54:55" x14ac:dyDescent="0.25">
      <c r="BB527" s="151"/>
      <c r="BC527" s="151"/>
    </row>
    <row r="528" spans="54:55" x14ac:dyDescent="0.25">
      <c r="BB528" s="151"/>
      <c r="BC528" s="151"/>
    </row>
    <row r="529" spans="54:55" x14ac:dyDescent="0.25">
      <c r="BB529" s="151"/>
      <c r="BC529" s="151"/>
    </row>
    <row r="530" spans="54:55" x14ac:dyDescent="0.25">
      <c r="BB530" s="151"/>
      <c r="BC530" s="151"/>
    </row>
    <row r="531" spans="54:55" x14ac:dyDescent="0.25">
      <c r="BB531" s="151"/>
      <c r="BC531" s="151"/>
    </row>
    <row r="532" spans="54:55" x14ac:dyDescent="0.25">
      <c r="BB532" s="151"/>
      <c r="BC532" s="151"/>
    </row>
    <row r="533" spans="54:55" x14ac:dyDescent="0.25">
      <c r="BB533" s="151"/>
      <c r="BC533" s="151"/>
    </row>
    <row r="534" spans="54:55" x14ac:dyDescent="0.25">
      <c r="BB534" s="151"/>
      <c r="BC534" s="151"/>
    </row>
    <row r="535" spans="54:55" x14ac:dyDescent="0.25">
      <c r="BB535" s="151"/>
      <c r="BC535" s="151"/>
    </row>
    <row r="536" spans="54:55" x14ac:dyDescent="0.25">
      <c r="BB536" s="151"/>
      <c r="BC536" s="151"/>
    </row>
    <row r="537" spans="54:55" x14ac:dyDescent="0.25">
      <c r="BB537" s="151"/>
      <c r="BC537" s="151"/>
    </row>
    <row r="538" spans="54:55" x14ac:dyDescent="0.25">
      <c r="BB538" s="151"/>
      <c r="BC538" s="151"/>
    </row>
    <row r="539" spans="54:55" x14ac:dyDescent="0.25">
      <c r="BB539" s="151"/>
      <c r="BC539" s="151"/>
    </row>
    <row r="540" spans="54:55" x14ac:dyDescent="0.25">
      <c r="BB540" s="151"/>
      <c r="BC540" s="151"/>
    </row>
    <row r="541" spans="54:55" x14ac:dyDescent="0.25">
      <c r="BB541" s="151"/>
      <c r="BC541" s="151"/>
    </row>
    <row r="542" spans="54:55" x14ac:dyDescent="0.25">
      <c r="BB542" s="151"/>
      <c r="BC542" s="151"/>
    </row>
    <row r="543" spans="54:55" x14ac:dyDescent="0.25">
      <c r="BB543" s="151"/>
      <c r="BC543" s="151"/>
    </row>
    <row r="544" spans="54:55" x14ac:dyDescent="0.25">
      <c r="BB544" s="151"/>
      <c r="BC544" s="151"/>
    </row>
    <row r="545" spans="54:55" x14ac:dyDescent="0.25">
      <c r="BB545" s="151"/>
      <c r="BC545" s="151"/>
    </row>
    <row r="546" spans="54:55" x14ac:dyDescent="0.25">
      <c r="BB546" s="151"/>
      <c r="BC546" s="151"/>
    </row>
    <row r="547" spans="54:55" x14ac:dyDescent="0.25">
      <c r="BB547" s="151"/>
      <c r="BC547" s="151"/>
    </row>
    <row r="548" spans="54:55" x14ac:dyDescent="0.25">
      <c r="BB548" s="151"/>
      <c r="BC548" s="151"/>
    </row>
    <row r="549" spans="54:55" x14ac:dyDescent="0.25">
      <c r="BB549" s="151"/>
      <c r="BC549" s="151"/>
    </row>
    <row r="550" spans="54:55" x14ac:dyDescent="0.25">
      <c r="BB550" s="151"/>
      <c r="BC550" s="151"/>
    </row>
    <row r="551" spans="54:55" x14ac:dyDescent="0.25">
      <c r="BB551" s="151"/>
      <c r="BC551" s="151"/>
    </row>
    <row r="552" spans="54:55" x14ac:dyDescent="0.25">
      <c r="BB552" s="151"/>
      <c r="BC552" s="151"/>
    </row>
    <row r="553" spans="54:55" x14ac:dyDescent="0.25">
      <c r="BB553" s="151"/>
      <c r="BC553" s="151"/>
    </row>
    <row r="554" spans="54:55" x14ac:dyDescent="0.25">
      <c r="BB554" s="151"/>
      <c r="BC554" s="151"/>
    </row>
    <row r="555" spans="54:55" x14ac:dyDescent="0.25">
      <c r="BB555" s="151"/>
      <c r="BC555" s="151"/>
    </row>
    <row r="556" spans="54:55" x14ac:dyDescent="0.25">
      <c r="BB556" s="151"/>
      <c r="BC556" s="151"/>
    </row>
    <row r="557" spans="54:55" x14ac:dyDescent="0.25">
      <c r="BB557" s="151"/>
      <c r="BC557" s="151"/>
    </row>
    <row r="558" spans="54:55" x14ac:dyDescent="0.25">
      <c r="BB558" s="151"/>
      <c r="BC558" s="151"/>
    </row>
    <row r="559" spans="54:55" x14ac:dyDescent="0.25">
      <c r="BB559" s="151"/>
      <c r="BC559" s="151"/>
    </row>
    <row r="560" spans="54:55" x14ac:dyDescent="0.25">
      <c r="BB560" s="151"/>
      <c r="BC560" s="151"/>
    </row>
    <row r="561" spans="54:55" x14ac:dyDescent="0.25">
      <c r="BB561" s="151"/>
      <c r="BC561" s="151"/>
    </row>
    <row r="562" spans="54:55" x14ac:dyDescent="0.25">
      <c r="BB562" s="151"/>
      <c r="BC562" s="151"/>
    </row>
    <row r="563" spans="54:55" x14ac:dyDescent="0.25">
      <c r="BB563" s="151"/>
      <c r="BC563" s="151"/>
    </row>
    <row r="564" spans="54:55" x14ac:dyDescent="0.25">
      <c r="BB564" s="151"/>
      <c r="BC564" s="151"/>
    </row>
    <row r="565" spans="54:55" x14ac:dyDescent="0.25">
      <c r="BB565" s="151"/>
      <c r="BC565" s="151"/>
    </row>
    <row r="566" spans="54:55" x14ac:dyDescent="0.25">
      <c r="BB566" s="151"/>
      <c r="BC566" s="151"/>
    </row>
    <row r="567" spans="54:55" x14ac:dyDescent="0.25">
      <c r="BB567" s="151"/>
      <c r="BC567" s="151"/>
    </row>
    <row r="568" spans="54:55" x14ac:dyDescent="0.25">
      <c r="BB568" s="151"/>
      <c r="BC568" s="151"/>
    </row>
    <row r="569" spans="54:55" x14ac:dyDescent="0.25">
      <c r="BB569" s="151"/>
      <c r="BC569" s="151"/>
    </row>
    <row r="570" spans="54:55" x14ac:dyDescent="0.25">
      <c r="BB570" s="151"/>
      <c r="BC570" s="151"/>
    </row>
    <row r="571" spans="54:55" x14ac:dyDescent="0.25">
      <c r="BB571" s="151"/>
      <c r="BC571" s="151"/>
    </row>
    <row r="572" spans="54:55" x14ac:dyDescent="0.25">
      <c r="BB572" s="151"/>
      <c r="BC572" s="151"/>
    </row>
    <row r="573" spans="54:55" x14ac:dyDescent="0.25">
      <c r="BB573" s="151"/>
      <c r="BC573" s="151"/>
    </row>
    <row r="574" spans="54:55" x14ac:dyDescent="0.25">
      <c r="BB574" s="151"/>
      <c r="BC574" s="151"/>
    </row>
    <row r="575" spans="54:55" x14ac:dyDescent="0.25">
      <c r="BB575" s="151"/>
      <c r="BC575" s="151"/>
    </row>
    <row r="576" spans="54:55" x14ac:dyDescent="0.25">
      <c r="BB576" s="151"/>
      <c r="BC576" s="151"/>
    </row>
    <row r="577" spans="54:55" x14ac:dyDescent="0.25">
      <c r="BB577" s="151"/>
      <c r="BC577" s="151"/>
    </row>
    <row r="578" spans="54:55" x14ac:dyDescent="0.25">
      <c r="BB578" s="151"/>
      <c r="BC578" s="151"/>
    </row>
    <row r="579" spans="54:55" x14ac:dyDescent="0.25">
      <c r="BB579" s="151"/>
      <c r="BC579" s="151"/>
    </row>
    <row r="580" spans="54:55" x14ac:dyDescent="0.25">
      <c r="BB580" s="151"/>
      <c r="BC580" s="151"/>
    </row>
    <row r="581" spans="54:55" x14ac:dyDescent="0.25">
      <c r="BB581" s="151"/>
      <c r="BC581" s="151"/>
    </row>
    <row r="582" spans="54:55" x14ac:dyDescent="0.25">
      <c r="BB582" s="151"/>
      <c r="BC582" s="151"/>
    </row>
    <row r="583" spans="54:55" x14ac:dyDescent="0.25">
      <c r="BB583" s="151"/>
      <c r="BC583" s="151"/>
    </row>
    <row r="584" spans="54:55" x14ac:dyDescent="0.25">
      <c r="BB584" s="151"/>
      <c r="BC584" s="151"/>
    </row>
    <row r="585" spans="54:55" x14ac:dyDescent="0.25">
      <c r="BB585" s="151"/>
      <c r="BC585" s="151"/>
    </row>
    <row r="586" spans="54:55" x14ac:dyDescent="0.25">
      <c r="BB586" s="151"/>
      <c r="BC586" s="151"/>
    </row>
    <row r="587" spans="54:55" x14ac:dyDescent="0.25">
      <c r="BB587" s="151"/>
      <c r="BC587" s="151"/>
    </row>
    <row r="588" spans="54:55" x14ac:dyDescent="0.25">
      <c r="BB588" s="151"/>
      <c r="BC588" s="151"/>
    </row>
    <row r="589" spans="54:55" x14ac:dyDescent="0.25">
      <c r="BB589" s="151"/>
      <c r="BC589" s="151"/>
    </row>
    <row r="590" spans="54:55" x14ac:dyDescent="0.25">
      <c r="BB590" s="151"/>
      <c r="BC590" s="151"/>
    </row>
    <row r="591" spans="54:55" x14ac:dyDescent="0.25">
      <c r="BB591" s="151"/>
      <c r="BC591" s="151"/>
    </row>
    <row r="592" spans="54:55" x14ac:dyDescent="0.25">
      <c r="BB592" s="151"/>
      <c r="BC592" s="151"/>
    </row>
    <row r="593" spans="54:55" x14ac:dyDescent="0.25">
      <c r="BB593" s="151"/>
      <c r="BC593" s="151"/>
    </row>
    <row r="594" spans="54:55" x14ac:dyDescent="0.25">
      <c r="BB594" s="151"/>
      <c r="BC594" s="151"/>
    </row>
    <row r="595" spans="54:55" x14ac:dyDescent="0.25">
      <c r="BB595" s="151"/>
      <c r="BC595" s="151"/>
    </row>
    <row r="596" spans="54:55" x14ac:dyDescent="0.25">
      <c r="BB596" s="151"/>
      <c r="BC596" s="151"/>
    </row>
    <row r="597" spans="54:55" x14ac:dyDescent="0.25">
      <c r="BB597" s="151"/>
      <c r="BC597" s="151"/>
    </row>
    <row r="598" spans="54:55" x14ac:dyDescent="0.25">
      <c r="BB598" s="151"/>
      <c r="BC598" s="151"/>
    </row>
    <row r="599" spans="54:55" x14ac:dyDescent="0.25">
      <c r="BB599" s="151"/>
      <c r="BC599" s="151"/>
    </row>
    <row r="600" spans="54:55" x14ac:dyDescent="0.25">
      <c r="BB600" s="151"/>
      <c r="BC600" s="151"/>
    </row>
    <row r="601" spans="54:55" x14ac:dyDescent="0.25">
      <c r="BB601" s="151"/>
      <c r="BC601" s="151"/>
    </row>
    <row r="602" spans="54:55" x14ac:dyDescent="0.25">
      <c r="BB602" s="151"/>
      <c r="BC602" s="151"/>
    </row>
    <row r="603" spans="54:55" x14ac:dyDescent="0.25">
      <c r="BB603" s="151"/>
      <c r="BC603" s="151"/>
    </row>
    <row r="604" spans="54:55" x14ac:dyDescent="0.25">
      <c r="BB604" s="151"/>
      <c r="BC604" s="151"/>
    </row>
    <row r="605" spans="54:55" x14ac:dyDescent="0.25">
      <c r="BB605" s="151"/>
      <c r="BC605" s="151"/>
    </row>
    <row r="606" spans="54:55" x14ac:dyDescent="0.25">
      <c r="BB606" s="151"/>
      <c r="BC606" s="151"/>
    </row>
    <row r="607" spans="54:55" x14ac:dyDescent="0.25">
      <c r="BB607" s="151"/>
      <c r="BC607" s="151"/>
    </row>
    <row r="608" spans="54:55" x14ac:dyDescent="0.25">
      <c r="BB608" s="151"/>
      <c r="BC608" s="151"/>
    </row>
    <row r="609" spans="54:55" x14ac:dyDescent="0.25">
      <c r="BB609" s="151"/>
      <c r="BC609" s="151"/>
    </row>
    <row r="610" spans="54:55" x14ac:dyDescent="0.25">
      <c r="BB610" s="151"/>
      <c r="BC610" s="151"/>
    </row>
    <row r="611" spans="54:55" x14ac:dyDescent="0.25">
      <c r="BB611" s="151"/>
      <c r="BC611" s="151"/>
    </row>
    <row r="612" spans="54:55" x14ac:dyDescent="0.25">
      <c r="BB612" s="151"/>
      <c r="BC612" s="151"/>
    </row>
    <row r="613" spans="54:55" x14ac:dyDescent="0.25">
      <c r="BB613" s="151"/>
      <c r="BC613" s="151"/>
    </row>
    <row r="614" spans="54:55" x14ac:dyDescent="0.25">
      <c r="BB614" s="151"/>
      <c r="BC614" s="151"/>
    </row>
    <row r="615" spans="54:55" x14ac:dyDescent="0.25">
      <c r="BB615" s="151"/>
      <c r="BC615" s="151"/>
    </row>
    <row r="616" spans="54:55" x14ac:dyDescent="0.25">
      <c r="BB616" s="151"/>
      <c r="BC616" s="151"/>
    </row>
    <row r="617" spans="54:55" x14ac:dyDescent="0.25">
      <c r="BB617" s="151"/>
      <c r="BC617" s="151"/>
    </row>
    <row r="618" spans="54:55" x14ac:dyDescent="0.25">
      <c r="BB618" s="151"/>
      <c r="BC618" s="151"/>
    </row>
    <row r="619" spans="54:55" x14ac:dyDescent="0.25">
      <c r="BB619" s="151"/>
      <c r="BC619" s="151"/>
    </row>
    <row r="620" spans="54:55" x14ac:dyDescent="0.25">
      <c r="BB620" s="151"/>
      <c r="BC620" s="151"/>
    </row>
    <row r="621" spans="54:55" x14ac:dyDescent="0.25">
      <c r="BB621" s="151"/>
      <c r="BC621" s="151"/>
    </row>
    <row r="622" spans="54:55" x14ac:dyDescent="0.25">
      <c r="BB622" s="151"/>
      <c r="BC622" s="151"/>
    </row>
    <row r="623" spans="54:55" x14ac:dyDescent="0.25">
      <c r="BB623" s="151"/>
      <c r="BC623" s="151"/>
    </row>
    <row r="624" spans="54:55" x14ac:dyDescent="0.25">
      <c r="BB624" s="151"/>
      <c r="BC624" s="151"/>
    </row>
    <row r="625" spans="54:55" x14ac:dyDescent="0.25">
      <c r="BB625" s="151"/>
      <c r="BC625" s="151"/>
    </row>
    <row r="626" spans="54:55" x14ac:dyDescent="0.25">
      <c r="BB626" s="151"/>
      <c r="BC626" s="151"/>
    </row>
    <row r="627" spans="54:55" x14ac:dyDescent="0.25">
      <c r="BB627" s="151"/>
      <c r="BC627" s="151"/>
    </row>
    <row r="628" spans="54:55" x14ac:dyDescent="0.25">
      <c r="BB628" s="151"/>
      <c r="BC628" s="151"/>
    </row>
    <row r="629" spans="54:55" x14ac:dyDescent="0.25">
      <c r="BB629" s="151"/>
      <c r="BC629" s="151"/>
    </row>
    <row r="630" spans="54:55" x14ac:dyDescent="0.25">
      <c r="BB630" s="151"/>
      <c r="BC630" s="151"/>
    </row>
    <row r="631" spans="54:55" x14ac:dyDescent="0.25">
      <c r="BB631" s="151"/>
      <c r="BC631" s="151"/>
    </row>
    <row r="632" spans="54:55" x14ac:dyDescent="0.25">
      <c r="BB632" s="151"/>
      <c r="BC632" s="151"/>
    </row>
    <row r="633" spans="54:55" x14ac:dyDescent="0.25">
      <c r="BB633" s="151"/>
      <c r="BC633" s="151"/>
    </row>
    <row r="634" spans="54:55" x14ac:dyDescent="0.25">
      <c r="BB634" s="151"/>
      <c r="BC634" s="151"/>
    </row>
    <row r="635" spans="54:55" x14ac:dyDescent="0.25">
      <c r="BB635" s="151"/>
      <c r="BC635" s="151"/>
    </row>
    <row r="636" spans="54:55" x14ac:dyDescent="0.25">
      <c r="BB636" s="151"/>
      <c r="BC636" s="151"/>
    </row>
    <row r="637" spans="54:55" x14ac:dyDescent="0.25">
      <c r="BB637" s="151"/>
      <c r="BC637" s="151"/>
    </row>
    <row r="638" spans="54:55" x14ac:dyDescent="0.25">
      <c r="BB638" s="151"/>
      <c r="BC638" s="151"/>
    </row>
    <row r="639" spans="54:55" x14ac:dyDescent="0.25">
      <c r="BB639" s="151"/>
      <c r="BC639" s="151"/>
    </row>
    <row r="640" spans="54:55" x14ac:dyDescent="0.25">
      <c r="BB640" s="151"/>
      <c r="BC640" s="151"/>
    </row>
    <row r="641" spans="54:55" x14ac:dyDescent="0.25">
      <c r="BB641" s="151"/>
      <c r="BC641" s="151"/>
    </row>
    <row r="642" spans="54:55" x14ac:dyDescent="0.25">
      <c r="BB642" s="151"/>
      <c r="BC642" s="151"/>
    </row>
    <row r="643" spans="54:55" x14ac:dyDescent="0.25">
      <c r="BB643" s="151"/>
      <c r="BC643" s="151"/>
    </row>
    <row r="644" spans="54:55" x14ac:dyDescent="0.25">
      <c r="BB644" s="151"/>
      <c r="BC644" s="151"/>
    </row>
    <row r="645" spans="54:55" x14ac:dyDescent="0.25">
      <c r="BB645" s="151"/>
      <c r="BC645" s="151"/>
    </row>
    <row r="646" spans="54:55" x14ac:dyDescent="0.25">
      <c r="BB646" s="151"/>
      <c r="BC646" s="151"/>
    </row>
    <row r="647" spans="54:55" x14ac:dyDescent="0.25">
      <c r="BB647" s="151"/>
      <c r="BC647" s="151"/>
    </row>
    <row r="648" spans="54:55" x14ac:dyDescent="0.25">
      <c r="BB648" s="151"/>
      <c r="BC648" s="151"/>
    </row>
    <row r="649" spans="54:55" x14ac:dyDescent="0.25">
      <c r="BB649" s="151"/>
      <c r="BC649" s="151"/>
    </row>
    <row r="650" spans="54:55" x14ac:dyDescent="0.25">
      <c r="BB650" s="151"/>
      <c r="BC650" s="151"/>
    </row>
    <row r="651" spans="54:55" x14ac:dyDescent="0.25">
      <c r="BB651" s="151"/>
      <c r="BC651" s="151"/>
    </row>
    <row r="652" spans="54:55" x14ac:dyDescent="0.25">
      <c r="BB652" s="151"/>
      <c r="BC652" s="151"/>
    </row>
    <row r="653" spans="54:55" x14ac:dyDescent="0.25">
      <c r="BB653" s="151"/>
      <c r="BC653" s="151"/>
    </row>
    <row r="654" spans="54:55" x14ac:dyDescent="0.25">
      <c r="BB654" s="151"/>
      <c r="BC654" s="151"/>
    </row>
    <row r="655" spans="54:55" x14ac:dyDescent="0.25">
      <c r="BB655" s="151"/>
      <c r="BC655" s="151"/>
    </row>
    <row r="656" spans="54:55" x14ac:dyDescent="0.25">
      <c r="BB656" s="151"/>
      <c r="BC656" s="151"/>
    </row>
    <row r="657" spans="54:55" x14ac:dyDescent="0.25">
      <c r="BB657" s="151"/>
      <c r="BC657" s="151"/>
    </row>
    <row r="658" spans="54:55" x14ac:dyDescent="0.25">
      <c r="BB658" s="151"/>
      <c r="BC658" s="151"/>
    </row>
    <row r="659" spans="54:55" x14ac:dyDescent="0.25">
      <c r="BB659" s="151"/>
      <c r="BC659" s="151"/>
    </row>
    <row r="660" spans="54:55" x14ac:dyDescent="0.25">
      <c r="BB660" s="151"/>
      <c r="BC660" s="151"/>
    </row>
    <row r="661" spans="54:55" x14ac:dyDescent="0.25">
      <c r="BB661" s="151"/>
      <c r="BC661" s="151"/>
    </row>
    <row r="662" spans="54:55" x14ac:dyDescent="0.25">
      <c r="BB662" s="151"/>
      <c r="BC662" s="151"/>
    </row>
    <row r="663" spans="54:55" x14ac:dyDescent="0.25">
      <c r="BB663" s="151"/>
      <c r="BC663" s="151"/>
    </row>
    <row r="664" spans="54:55" x14ac:dyDescent="0.25">
      <c r="BB664" s="151"/>
      <c r="BC664" s="151"/>
    </row>
    <row r="665" spans="54:55" x14ac:dyDescent="0.25">
      <c r="BB665" s="151"/>
      <c r="BC665" s="151"/>
    </row>
    <row r="666" spans="54:55" x14ac:dyDescent="0.25">
      <c r="BB666" s="151"/>
      <c r="BC666" s="151"/>
    </row>
    <row r="667" spans="54:55" x14ac:dyDescent="0.25">
      <c r="BB667" s="151"/>
      <c r="BC667" s="151"/>
    </row>
    <row r="668" spans="54:55" x14ac:dyDescent="0.25">
      <c r="BB668" s="151"/>
      <c r="BC668" s="151"/>
    </row>
    <row r="669" spans="54:55" x14ac:dyDescent="0.25">
      <c r="BB669" s="151"/>
      <c r="BC669" s="151"/>
    </row>
    <row r="670" spans="54:55" x14ac:dyDescent="0.25">
      <c r="BB670" s="151"/>
      <c r="BC670" s="151"/>
    </row>
    <row r="671" spans="54:55" x14ac:dyDescent="0.25">
      <c r="BB671" s="151"/>
      <c r="BC671" s="151"/>
    </row>
    <row r="672" spans="54:55" x14ac:dyDescent="0.25">
      <c r="BB672" s="151"/>
      <c r="BC672" s="151"/>
    </row>
    <row r="673" spans="54:55" x14ac:dyDescent="0.25">
      <c r="BB673" s="151"/>
      <c r="BC673" s="151"/>
    </row>
    <row r="674" spans="54:55" x14ac:dyDescent="0.25">
      <c r="BB674" s="151"/>
      <c r="BC674" s="151"/>
    </row>
    <row r="675" spans="54:55" x14ac:dyDescent="0.25">
      <c r="BB675" s="151"/>
      <c r="BC675" s="151"/>
    </row>
    <row r="676" spans="54:55" x14ac:dyDescent="0.25">
      <c r="BB676" s="151"/>
      <c r="BC676" s="151"/>
    </row>
    <row r="677" spans="54:55" x14ac:dyDescent="0.25">
      <c r="BB677" s="151"/>
      <c r="BC677" s="151"/>
    </row>
    <row r="678" spans="54:55" x14ac:dyDescent="0.25">
      <c r="BB678" s="151"/>
      <c r="BC678" s="151"/>
    </row>
    <row r="679" spans="54:55" x14ac:dyDescent="0.25">
      <c r="BB679" s="151"/>
      <c r="BC679" s="151"/>
    </row>
    <row r="680" spans="54:55" x14ac:dyDescent="0.25">
      <c r="BB680" s="151"/>
      <c r="BC680" s="151"/>
    </row>
    <row r="681" spans="54:55" x14ac:dyDescent="0.25">
      <c r="BB681" s="151"/>
      <c r="BC681" s="151"/>
    </row>
    <row r="682" spans="54:55" x14ac:dyDescent="0.25">
      <c r="BB682" s="151"/>
      <c r="BC682" s="151"/>
    </row>
    <row r="683" spans="54:55" x14ac:dyDescent="0.25">
      <c r="BB683" s="151"/>
      <c r="BC683" s="151"/>
    </row>
    <row r="684" spans="54:55" x14ac:dyDescent="0.25">
      <c r="BB684" s="151"/>
      <c r="BC684" s="151"/>
    </row>
    <row r="685" spans="54:55" x14ac:dyDescent="0.25">
      <c r="BB685" s="151"/>
      <c r="BC685" s="151"/>
    </row>
    <row r="686" spans="54:55" x14ac:dyDescent="0.25">
      <c r="BB686" s="151"/>
      <c r="BC686" s="151"/>
    </row>
    <row r="687" spans="54:55" x14ac:dyDescent="0.25">
      <c r="BB687" s="151"/>
      <c r="BC687" s="151"/>
    </row>
    <row r="688" spans="54:55" x14ac:dyDescent="0.25">
      <c r="BB688" s="151"/>
      <c r="BC688" s="151"/>
    </row>
    <row r="689" spans="54:55" x14ac:dyDescent="0.25">
      <c r="BB689" s="151"/>
      <c r="BC689" s="151"/>
    </row>
    <row r="690" spans="54:55" x14ac:dyDescent="0.25">
      <c r="BB690" s="151"/>
      <c r="BC690" s="151"/>
    </row>
    <row r="691" spans="54:55" x14ac:dyDescent="0.25">
      <c r="BB691" s="151"/>
      <c r="BC691" s="151"/>
    </row>
    <row r="692" spans="54:55" x14ac:dyDescent="0.25">
      <c r="BB692" s="151"/>
      <c r="BC692" s="151"/>
    </row>
    <row r="693" spans="54:55" x14ac:dyDescent="0.25">
      <c r="BB693" s="151"/>
      <c r="BC693" s="151"/>
    </row>
    <row r="694" spans="54:55" x14ac:dyDescent="0.25">
      <c r="BB694" s="151"/>
      <c r="BC694" s="151"/>
    </row>
    <row r="695" spans="54:55" x14ac:dyDescent="0.25">
      <c r="BB695" s="151"/>
      <c r="BC695" s="151"/>
    </row>
    <row r="696" spans="54:55" x14ac:dyDescent="0.25">
      <c r="BB696" s="151"/>
      <c r="BC696" s="151"/>
    </row>
    <row r="697" spans="54:55" x14ac:dyDescent="0.25">
      <c r="BB697" s="151"/>
      <c r="BC697" s="151"/>
    </row>
    <row r="698" spans="54:55" x14ac:dyDescent="0.25">
      <c r="BB698" s="151"/>
      <c r="BC698" s="151"/>
    </row>
    <row r="699" spans="54:55" x14ac:dyDescent="0.25">
      <c r="BB699" s="151"/>
      <c r="BC699" s="151"/>
    </row>
    <row r="700" spans="54:55" x14ac:dyDescent="0.25">
      <c r="BB700" s="151"/>
      <c r="BC700" s="151"/>
    </row>
    <row r="701" spans="54:55" x14ac:dyDescent="0.25">
      <c r="BB701" s="151"/>
      <c r="BC701" s="151"/>
    </row>
    <row r="702" spans="54:55" x14ac:dyDescent="0.25">
      <c r="BB702" s="151"/>
      <c r="BC702" s="151"/>
    </row>
    <row r="703" spans="54:55" x14ac:dyDescent="0.25">
      <c r="BB703" s="151"/>
      <c r="BC703" s="151"/>
    </row>
    <row r="704" spans="54:55" x14ac:dyDescent="0.25">
      <c r="BB704" s="151"/>
      <c r="BC704" s="151"/>
    </row>
    <row r="705" spans="54:55" x14ac:dyDescent="0.25">
      <c r="BB705" s="151"/>
      <c r="BC705" s="151"/>
    </row>
    <row r="706" spans="54:55" x14ac:dyDescent="0.25">
      <c r="BB706" s="151"/>
      <c r="BC706" s="151"/>
    </row>
    <row r="707" spans="54:55" x14ac:dyDescent="0.25">
      <c r="BB707" s="151"/>
      <c r="BC707" s="151"/>
    </row>
    <row r="708" spans="54:55" x14ac:dyDescent="0.25">
      <c r="BB708" s="151"/>
      <c r="BC708" s="151"/>
    </row>
    <row r="709" spans="54:55" x14ac:dyDescent="0.25">
      <c r="BB709" s="151"/>
      <c r="BC709" s="151"/>
    </row>
    <row r="710" spans="54:55" x14ac:dyDescent="0.25">
      <c r="BB710" s="151"/>
      <c r="BC710" s="151"/>
    </row>
    <row r="711" spans="54:55" x14ac:dyDescent="0.25">
      <c r="BB711" s="151"/>
      <c r="BC711" s="151"/>
    </row>
    <row r="712" spans="54:55" x14ac:dyDescent="0.25">
      <c r="BB712" s="151"/>
      <c r="BC712" s="151"/>
    </row>
    <row r="713" spans="54:55" x14ac:dyDescent="0.25">
      <c r="BB713" s="151"/>
      <c r="BC713" s="151"/>
    </row>
    <row r="714" spans="54:55" x14ac:dyDescent="0.25">
      <c r="BB714" s="151"/>
      <c r="BC714" s="151"/>
    </row>
    <row r="715" spans="54:55" x14ac:dyDescent="0.25">
      <c r="BB715" s="151"/>
      <c r="BC715" s="151"/>
    </row>
    <row r="716" spans="54:55" x14ac:dyDescent="0.25">
      <c r="BB716" s="151"/>
      <c r="BC716" s="151"/>
    </row>
    <row r="717" spans="54:55" x14ac:dyDescent="0.25">
      <c r="BB717" s="151"/>
      <c r="BC717" s="151"/>
    </row>
    <row r="718" spans="54:55" x14ac:dyDescent="0.25">
      <c r="BB718" s="151"/>
      <c r="BC718" s="151"/>
    </row>
    <row r="719" spans="54:55" x14ac:dyDescent="0.25">
      <c r="BB719" s="151"/>
      <c r="BC719" s="151"/>
    </row>
    <row r="720" spans="54:55" x14ac:dyDescent="0.25">
      <c r="BB720" s="151"/>
      <c r="BC720" s="151"/>
    </row>
    <row r="721" spans="54:55" x14ac:dyDescent="0.25">
      <c r="BB721" s="151"/>
      <c r="BC721" s="151"/>
    </row>
    <row r="722" spans="54:55" x14ac:dyDescent="0.25">
      <c r="BB722" s="151"/>
      <c r="BC722" s="151"/>
    </row>
    <row r="723" spans="54:55" x14ac:dyDescent="0.25">
      <c r="BB723" s="151"/>
      <c r="BC723" s="151"/>
    </row>
    <row r="724" spans="54:55" x14ac:dyDescent="0.25">
      <c r="BB724" s="151"/>
      <c r="BC724" s="151"/>
    </row>
    <row r="725" spans="54:55" x14ac:dyDescent="0.25">
      <c r="BB725" s="151"/>
      <c r="BC725" s="151"/>
    </row>
    <row r="726" spans="54:55" x14ac:dyDescent="0.25">
      <c r="BB726" s="151"/>
      <c r="BC726" s="151"/>
    </row>
    <row r="727" spans="54:55" x14ac:dyDescent="0.25">
      <c r="BB727" s="151"/>
      <c r="BC727" s="151"/>
    </row>
    <row r="728" spans="54:55" x14ac:dyDescent="0.25">
      <c r="BB728" s="151"/>
      <c r="BC728" s="151"/>
    </row>
    <row r="729" spans="54:55" x14ac:dyDescent="0.25">
      <c r="BB729" s="151"/>
      <c r="BC729" s="151"/>
    </row>
    <row r="730" spans="54:55" x14ac:dyDescent="0.25">
      <c r="BB730" s="151"/>
      <c r="BC730" s="151"/>
    </row>
    <row r="731" spans="54:55" x14ac:dyDescent="0.25">
      <c r="BB731" s="151"/>
      <c r="BC731" s="151"/>
    </row>
    <row r="732" spans="54:55" x14ac:dyDescent="0.25">
      <c r="BB732" s="151"/>
      <c r="BC732" s="151"/>
    </row>
    <row r="733" spans="54:55" x14ac:dyDescent="0.25">
      <c r="BB733" s="151"/>
      <c r="BC733" s="151"/>
    </row>
    <row r="734" spans="54:55" x14ac:dyDescent="0.25">
      <c r="BB734" s="151"/>
      <c r="BC734" s="151"/>
    </row>
    <row r="735" spans="54:55" x14ac:dyDescent="0.25">
      <c r="BB735" s="151"/>
      <c r="BC735" s="151"/>
    </row>
    <row r="736" spans="54:55" x14ac:dyDescent="0.25">
      <c r="BB736" s="151"/>
      <c r="BC736" s="151"/>
    </row>
    <row r="737" spans="54:55" x14ac:dyDescent="0.25">
      <c r="BB737" s="151"/>
      <c r="BC737" s="151"/>
    </row>
    <row r="738" spans="54:55" x14ac:dyDescent="0.25">
      <c r="BB738" s="151"/>
      <c r="BC738" s="151"/>
    </row>
    <row r="739" spans="54:55" x14ac:dyDescent="0.25">
      <c r="BB739" s="151"/>
      <c r="BC739" s="151"/>
    </row>
    <row r="740" spans="54:55" x14ac:dyDescent="0.25">
      <c r="BB740" s="151"/>
      <c r="BC740" s="151"/>
    </row>
    <row r="741" spans="54:55" x14ac:dyDescent="0.25">
      <c r="BB741" s="151"/>
      <c r="BC741" s="151"/>
    </row>
    <row r="742" spans="54:55" x14ac:dyDescent="0.25">
      <c r="BB742" s="151"/>
      <c r="BC742" s="151"/>
    </row>
    <row r="743" spans="54:55" x14ac:dyDescent="0.25">
      <c r="BB743" s="151"/>
      <c r="BC743" s="151"/>
    </row>
    <row r="744" spans="54:55" x14ac:dyDescent="0.25">
      <c r="BB744" s="151"/>
      <c r="BC744" s="151"/>
    </row>
    <row r="745" spans="54:55" x14ac:dyDescent="0.25">
      <c r="BB745" s="151"/>
      <c r="BC745" s="151"/>
    </row>
    <row r="746" spans="54:55" x14ac:dyDescent="0.25">
      <c r="BB746" s="151"/>
      <c r="BC746" s="151"/>
    </row>
    <row r="747" spans="54:55" x14ac:dyDescent="0.25">
      <c r="BB747" s="151"/>
      <c r="BC747" s="151"/>
    </row>
    <row r="748" spans="54:55" x14ac:dyDescent="0.25">
      <c r="BB748" s="151"/>
      <c r="BC748" s="151"/>
    </row>
    <row r="749" spans="54:55" x14ac:dyDescent="0.25">
      <c r="BB749" s="151"/>
      <c r="BC749" s="151"/>
    </row>
    <row r="750" spans="54:55" x14ac:dyDescent="0.25">
      <c r="BB750" s="151"/>
      <c r="BC750" s="151"/>
    </row>
    <row r="751" spans="54:55" x14ac:dyDescent="0.25">
      <c r="BB751" s="151"/>
      <c r="BC751" s="151"/>
    </row>
    <row r="752" spans="54:55" x14ac:dyDescent="0.25">
      <c r="BB752" s="151"/>
      <c r="BC752" s="151"/>
    </row>
    <row r="753" spans="54:55" x14ac:dyDescent="0.25">
      <c r="BB753" s="151"/>
      <c r="BC753" s="151"/>
    </row>
    <row r="754" spans="54:55" x14ac:dyDescent="0.25">
      <c r="BB754" s="151"/>
      <c r="BC754" s="151"/>
    </row>
    <row r="755" spans="54:55" x14ac:dyDescent="0.25">
      <c r="BB755" s="151"/>
      <c r="BC755" s="151"/>
    </row>
    <row r="756" spans="54:55" x14ac:dyDescent="0.25">
      <c r="BB756" s="151"/>
      <c r="BC756" s="151"/>
    </row>
    <row r="757" spans="54:55" x14ac:dyDescent="0.25">
      <c r="BB757" s="151"/>
      <c r="BC757" s="151"/>
    </row>
    <row r="758" spans="54:55" x14ac:dyDescent="0.25">
      <c r="BB758" s="151"/>
      <c r="BC758" s="151"/>
    </row>
    <row r="759" spans="54:55" x14ac:dyDescent="0.25">
      <c r="BB759" s="151"/>
      <c r="BC759" s="151"/>
    </row>
    <row r="760" spans="54:55" x14ac:dyDescent="0.25">
      <c r="BB760" s="151"/>
      <c r="BC760" s="151"/>
    </row>
    <row r="761" spans="54:55" x14ac:dyDescent="0.25">
      <c r="BB761" s="151"/>
      <c r="BC761" s="151"/>
    </row>
    <row r="762" spans="54:55" x14ac:dyDescent="0.25">
      <c r="BB762" s="151"/>
      <c r="BC762" s="151"/>
    </row>
    <row r="763" spans="54:55" x14ac:dyDescent="0.25">
      <c r="BB763" s="151"/>
      <c r="BC763" s="151"/>
    </row>
    <row r="764" spans="54:55" x14ac:dyDescent="0.25">
      <c r="BB764" s="151"/>
      <c r="BC764" s="151"/>
    </row>
    <row r="765" spans="54:55" x14ac:dyDescent="0.25">
      <c r="BB765" s="151"/>
      <c r="BC765" s="151"/>
    </row>
    <row r="766" spans="54:55" x14ac:dyDescent="0.25">
      <c r="BB766" s="151"/>
      <c r="BC766" s="151"/>
    </row>
    <row r="767" spans="54:55" x14ac:dyDescent="0.25">
      <c r="BB767" s="151"/>
      <c r="BC767" s="151"/>
    </row>
    <row r="768" spans="54:55" x14ac:dyDescent="0.25">
      <c r="BB768" s="151"/>
      <c r="BC768" s="151"/>
    </row>
    <row r="769" spans="54:55" x14ac:dyDescent="0.25">
      <c r="BB769" s="151"/>
      <c r="BC769" s="151"/>
    </row>
    <row r="770" spans="54:55" x14ac:dyDescent="0.25">
      <c r="BB770" s="151"/>
      <c r="BC770" s="151"/>
    </row>
    <row r="771" spans="54:55" x14ac:dyDescent="0.25">
      <c r="BB771" s="151"/>
      <c r="BC771" s="151"/>
    </row>
    <row r="772" spans="54:55" x14ac:dyDescent="0.25">
      <c r="BB772" s="151"/>
      <c r="BC772" s="151"/>
    </row>
    <row r="773" spans="54:55" x14ac:dyDescent="0.25">
      <c r="BB773" s="151"/>
      <c r="BC773" s="151"/>
    </row>
    <row r="774" spans="54:55" x14ac:dyDescent="0.25">
      <c r="BB774" s="151"/>
      <c r="BC774" s="151"/>
    </row>
    <row r="775" spans="54:55" x14ac:dyDescent="0.25">
      <c r="BB775" s="151"/>
      <c r="BC775" s="151"/>
    </row>
    <row r="776" spans="54:55" x14ac:dyDescent="0.25">
      <c r="BB776" s="151"/>
      <c r="BC776" s="151"/>
    </row>
    <row r="777" spans="54:55" x14ac:dyDescent="0.25">
      <c r="BB777" s="151"/>
      <c r="BC777" s="151"/>
    </row>
    <row r="778" spans="54:55" x14ac:dyDescent="0.25">
      <c r="BB778" s="151"/>
      <c r="BC778" s="151"/>
    </row>
    <row r="779" spans="54:55" x14ac:dyDescent="0.25">
      <c r="BB779" s="151"/>
      <c r="BC779" s="151"/>
    </row>
    <row r="780" spans="54:55" x14ac:dyDescent="0.25">
      <c r="BB780" s="151"/>
      <c r="BC780" s="151"/>
    </row>
    <row r="781" spans="54:55" x14ac:dyDescent="0.25">
      <c r="BB781" s="151"/>
      <c r="BC781" s="151"/>
    </row>
    <row r="782" spans="54:55" x14ac:dyDescent="0.25">
      <c r="BB782" s="151"/>
      <c r="BC782" s="151"/>
    </row>
    <row r="783" spans="54:55" x14ac:dyDescent="0.25">
      <c r="BB783" s="151"/>
      <c r="BC783" s="151"/>
    </row>
    <row r="784" spans="54:55" x14ac:dyDescent="0.25">
      <c r="BB784" s="151"/>
      <c r="BC784" s="151"/>
    </row>
    <row r="785" spans="54:55" x14ac:dyDescent="0.25">
      <c r="BB785" s="151"/>
      <c r="BC785" s="151"/>
    </row>
    <row r="786" spans="54:55" x14ac:dyDescent="0.25">
      <c r="BB786" s="151"/>
      <c r="BC786" s="151"/>
    </row>
    <row r="787" spans="54:55" x14ac:dyDescent="0.25">
      <c r="BB787" s="151"/>
      <c r="BC787" s="151"/>
    </row>
    <row r="788" spans="54:55" x14ac:dyDescent="0.25">
      <c r="BB788" s="151"/>
      <c r="BC788" s="151"/>
    </row>
    <row r="789" spans="54:55" x14ac:dyDescent="0.25">
      <c r="BB789" s="151"/>
      <c r="BC789" s="151"/>
    </row>
    <row r="790" spans="54:55" x14ac:dyDescent="0.25">
      <c r="BB790" s="151"/>
      <c r="BC790" s="151"/>
    </row>
    <row r="791" spans="54:55" x14ac:dyDescent="0.25">
      <c r="BB791" s="151"/>
      <c r="BC791" s="151"/>
    </row>
    <row r="792" spans="54:55" x14ac:dyDescent="0.25">
      <c r="BB792" s="151"/>
      <c r="BC792" s="151"/>
    </row>
    <row r="793" spans="54:55" x14ac:dyDescent="0.25">
      <c r="BB793" s="151"/>
      <c r="BC793" s="151"/>
    </row>
    <row r="794" spans="54:55" x14ac:dyDescent="0.25">
      <c r="BB794" s="151"/>
      <c r="BC794" s="151"/>
    </row>
    <row r="795" spans="54:55" x14ac:dyDescent="0.25">
      <c r="BB795" s="151"/>
      <c r="BC795" s="151"/>
    </row>
    <row r="796" spans="54:55" x14ac:dyDescent="0.25">
      <c r="BB796" s="151"/>
      <c r="BC796" s="151"/>
    </row>
    <row r="797" spans="54:55" x14ac:dyDescent="0.25">
      <c r="BB797" s="151"/>
      <c r="BC797" s="151"/>
    </row>
    <row r="798" spans="54:55" x14ac:dyDescent="0.25">
      <c r="BB798" s="151"/>
      <c r="BC798" s="151"/>
    </row>
    <row r="799" spans="54:55" x14ac:dyDescent="0.25">
      <c r="BB799" s="151"/>
      <c r="BC799" s="151"/>
    </row>
    <row r="800" spans="54:55" x14ac:dyDescent="0.25">
      <c r="BB800" s="151"/>
      <c r="BC800" s="151"/>
    </row>
    <row r="801" spans="54:55" x14ac:dyDescent="0.25">
      <c r="BB801" s="151"/>
      <c r="BC801" s="151"/>
    </row>
    <row r="802" spans="54:55" x14ac:dyDescent="0.25">
      <c r="BB802" s="151"/>
      <c r="BC802" s="151"/>
    </row>
    <row r="803" spans="54:55" x14ac:dyDescent="0.25">
      <c r="BB803" s="151"/>
      <c r="BC803" s="151"/>
    </row>
    <row r="804" spans="54:55" x14ac:dyDescent="0.25">
      <c r="BB804" s="151"/>
      <c r="BC804" s="151"/>
    </row>
    <row r="805" spans="54:55" x14ac:dyDescent="0.25">
      <c r="BB805" s="151"/>
      <c r="BC805" s="151"/>
    </row>
    <row r="806" spans="54:55" x14ac:dyDescent="0.25">
      <c r="BB806" s="151"/>
      <c r="BC806" s="151"/>
    </row>
    <row r="807" spans="54:55" x14ac:dyDescent="0.25">
      <c r="BB807" s="151"/>
      <c r="BC807" s="151"/>
    </row>
    <row r="808" spans="54:55" x14ac:dyDescent="0.25">
      <c r="BB808" s="151"/>
      <c r="BC808" s="151"/>
    </row>
    <row r="809" spans="54:55" x14ac:dyDescent="0.25">
      <c r="BB809" s="151"/>
      <c r="BC809" s="151"/>
    </row>
    <row r="810" spans="54:55" x14ac:dyDescent="0.25">
      <c r="BB810" s="151"/>
      <c r="BC810" s="151"/>
    </row>
    <row r="811" spans="54:55" x14ac:dyDescent="0.25">
      <c r="BB811" s="151"/>
      <c r="BC811" s="151"/>
    </row>
    <row r="812" spans="54:55" x14ac:dyDescent="0.25">
      <c r="BB812" s="151"/>
      <c r="BC812" s="151"/>
    </row>
    <row r="813" spans="54:55" x14ac:dyDescent="0.25">
      <c r="BB813" s="151"/>
      <c r="BC813" s="151"/>
    </row>
    <row r="814" spans="54:55" x14ac:dyDescent="0.25">
      <c r="BB814" s="151"/>
      <c r="BC814" s="151"/>
    </row>
    <row r="815" spans="54:55" x14ac:dyDescent="0.25">
      <c r="BB815" s="151"/>
      <c r="BC815" s="151"/>
    </row>
    <row r="816" spans="54:55" x14ac:dyDescent="0.25">
      <c r="BB816" s="151"/>
      <c r="BC816" s="151"/>
    </row>
    <row r="817" spans="54:55" x14ac:dyDescent="0.25">
      <c r="BB817" s="151"/>
      <c r="BC817" s="151"/>
    </row>
    <row r="818" spans="54:55" x14ac:dyDescent="0.25">
      <c r="BB818" s="151"/>
      <c r="BC818" s="151"/>
    </row>
    <row r="819" spans="54:55" x14ac:dyDescent="0.25">
      <c r="BB819" s="151"/>
      <c r="BC819" s="151"/>
    </row>
    <row r="820" spans="54:55" x14ac:dyDescent="0.25">
      <c r="BB820" s="151"/>
      <c r="BC820" s="151"/>
    </row>
    <row r="821" spans="54:55" x14ac:dyDescent="0.25">
      <c r="BB821" s="151"/>
      <c r="BC821" s="151"/>
    </row>
    <row r="822" spans="54:55" x14ac:dyDescent="0.25">
      <c r="BB822" s="151"/>
      <c r="BC822" s="151"/>
    </row>
    <row r="823" spans="54:55" x14ac:dyDescent="0.25">
      <c r="BB823" s="151"/>
      <c r="BC823" s="151"/>
    </row>
    <row r="824" spans="54:55" x14ac:dyDescent="0.25">
      <c r="BB824" s="151"/>
      <c r="BC824" s="151"/>
    </row>
    <row r="825" spans="54:55" x14ac:dyDescent="0.25">
      <c r="BB825" s="151"/>
      <c r="BC825" s="151"/>
    </row>
    <row r="826" spans="54:55" x14ac:dyDescent="0.25">
      <c r="BB826" s="151"/>
      <c r="BC826" s="151"/>
    </row>
    <row r="827" spans="54:55" x14ac:dyDescent="0.25">
      <c r="BB827" s="151"/>
      <c r="BC827" s="151"/>
    </row>
    <row r="828" spans="54:55" x14ac:dyDescent="0.25">
      <c r="BB828" s="151"/>
      <c r="BC828" s="151"/>
    </row>
    <row r="829" spans="54:55" x14ac:dyDescent="0.25">
      <c r="BB829" s="151"/>
      <c r="BC829" s="151"/>
    </row>
    <row r="830" spans="54:55" x14ac:dyDescent="0.25">
      <c r="BB830" s="151"/>
      <c r="BC830" s="151"/>
    </row>
    <row r="831" spans="54:55" x14ac:dyDescent="0.25">
      <c r="BB831" s="151"/>
      <c r="BC831" s="151"/>
    </row>
    <row r="832" spans="54:55" x14ac:dyDescent="0.25">
      <c r="BB832" s="151"/>
      <c r="BC832" s="151"/>
    </row>
    <row r="833" spans="54:55" x14ac:dyDescent="0.25">
      <c r="BB833" s="151"/>
      <c r="BC833" s="151"/>
    </row>
    <row r="834" spans="54:55" x14ac:dyDescent="0.25">
      <c r="BB834" s="151"/>
      <c r="BC834" s="151"/>
    </row>
    <row r="835" spans="54:55" x14ac:dyDescent="0.25">
      <c r="BB835" s="151"/>
      <c r="BC835" s="151"/>
    </row>
    <row r="836" spans="54:55" x14ac:dyDescent="0.25">
      <c r="BB836" s="151"/>
      <c r="BC836" s="151"/>
    </row>
    <row r="837" spans="54:55" x14ac:dyDescent="0.25">
      <c r="BB837" s="151"/>
      <c r="BC837" s="151"/>
    </row>
    <row r="838" spans="54:55" x14ac:dyDescent="0.25">
      <c r="BB838" s="151"/>
      <c r="BC838" s="151"/>
    </row>
    <row r="839" spans="54:55" x14ac:dyDescent="0.25">
      <c r="BB839" s="151"/>
      <c r="BC839" s="151"/>
    </row>
    <row r="840" spans="54:55" x14ac:dyDescent="0.25">
      <c r="BB840" s="151"/>
      <c r="BC840" s="151"/>
    </row>
    <row r="841" spans="54:55" x14ac:dyDescent="0.25">
      <c r="BB841" s="151"/>
      <c r="BC841" s="151"/>
    </row>
    <row r="842" spans="54:55" x14ac:dyDescent="0.25">
      <c r="BB842" s="151"/>
      <c r="BC842" s="151"/>
    </row>
    <row r="843" spans="54:55" x14ac:dyDescent="0.25">
      <c r="BB843" s="151"/>
      <c r="BC843" s="151"/>
    </row>
    <row r="844" spans="54:55" x14ac:dyDescent="0.25">
      <c r="BB844" s="151"/>
      <c r="BC844" s="151"/>
    </row>
    <row r="845" spans="54:55" x14ac:dyDescent="0.25">
      <c r="BB845" s="151"/>
      <c r="BC845" s="151"/>
    </row>
    <row r="846" spans="54:55" x14ac:dyDescent="0.25">
      <c r="BB846" s="151"/>
      <c r="BC846" s="151"/>
    </row>
    <row r="847" spans="54:55" x14ac:dyDescent="0.25">
      <c r="BB847" s="151"/>
      <c r="BC847" s="151"/>
    </row>
    <row r="848" spans="54:55" x14ac:dyDescent="0.25">
      <c r="BB848" s="151"/>
      <c r="BC848" s="151"/>
    </row>
    <row r="849" spans="54:55" x14ac:dyDescent="0.25">
      <c r="BB849" s="151"/>
      <c r="BC849" s="151"/>
    </row>
    <row r="850" spans="54:55" x14ac:dyDescent="0.25">
      <c r="BB850" s="151"/>
      <c r="BC850" s="151"/>
    </row>
    <row r="851" spans="54:55" x14ac:dyDescent="0.25">
      <c r="BB851" s="151"/>
      <c r="BC851" s="151"/>
    </row>
    <row r="852" spans="54:55" x14ac:dyDescent="0.25">
      <c r="BB852" s="151"/>
      <c r="BC852" s="151"/>
    </row>
    <row r="853" spans="54:55" x14ac:dyDescent="0.25">
      <c r="BB853" s="151"/>
      <c r="BC853" s="151"/>
    </row>
    <row r="854" spans="54:55" x14ac:dyDescent="0.25">
      <c r="BB854" s="151"/>
      <c r="BC854" s="151"/>
    </row>
    <row r="855" spans="54:55" x14ac:dyDescent="0.25">
      <c r="BB855" s="151"/>
      <c r="BC855" s="151"/>
    </row>
    <row r="856" spans="54:55" x14ac:dyDescent="0.25">
      <c r="BB856" s="151"/>
      <c r="BC856" s="151"/>
    </row>
    <row r="857" spans="54:55" x14ac:dyDescent="0.25">
      <c r="BB857" s="151"/>
      <c r="BC857" s="151"/>
    </row>
    <row r="858" spans="54:55" x14ac:dyDescent="0.25">
      <c r="BB858" s="151"/>
      <c r="BC858" s="151"/>
    </row>
    <row r="859" spans="54:55" x14ac:dyDescent="0.25">
      <c r="BB859" s="151"/>
      <c r="BC859" s="151"/>
    </row>
    <row r="860" spans="54:55" x14ac:dyDescent="0.25">
      <c r="BB860" s="151"/>
      <c r="BC860" s="151"/>
    </row>
    <row r="861" spans="54:55" x14ac:dyDescent="0.25">
      <c r="BB861" s="151"/>
      <c r="BC861" s="151"/>
    </row>
    <row r="862" spans="54:55" x14ac:dyDescent="0.25">
      <c r="BB862" s="151"/>
      <c r="BC862" s="151"/>
    </row>
    <row r="863" spans="54:55" x14ac:dyDescent="0.25">
      <c r="BB863" s="151"/>
      <c r="BC863" s="151"/>
    </row>
    <row r="864" spans="54:55" x14ac:dyDescent="0.25">
      <c r="BB864" s="151"/>
      <c r="BC864" s="151"/>
    </row>
    <row r="865" spans="54:55" x14ac:dyDescent="0.25">
      <c r="BB865" s="151"/>
      <c r="BC865" s="151"/>
    </row>
    <row r="866" spans="54:55" x14ac:dyDescent="0.25">
      <c r="BB866" s="151"/>
      <c r="BC866" s="151"/>
    </row>
    <row r="867" spans="54:55" x14ac:dyDescent="0.25">
      <c r="BB867" s="151"/>
      <c r="BC867" s="151"/>
    </row>
    <row r="868" spans="54:55" x14ac:dyDescent="0.25">
      <c r="BB868" s="151"/>
      <c r="BC868" s="151"/>
    </row>
    <row r="869" spans="54:55" x14ac:dyDescent="0.25">
      <c r="BB869" s="151"/>
      <c r="BC869" s="151"/>
    </row>
    <row r="870" spans="54:55" x14ac:dyDescent="0.25">
      <c r="BB870" s="151"/>
      <c r="BC870" s="151"/>
    </row>
    <row r="871" spans="54:55" x14ac:dyDescent="0.25">
      <c r="BB871" s="151"/>
      <c r="BC871" s="151"/>
    </row>
    <row r="872" spans="54:55" x14ac:dyDescent="0.25">
      <c r="BB872" s="151"/>
      <c r="BC872" s="151"/>
    </row>
    <row r="873" spans="54:55" x14ac:dyDescent="0.25">
      <c r="BB873" s="151"/>
      <c r="BC873" s="151"/>
    </row>
    <row r="874" spans="54:55" x14ac:dyDescent="0.25">
      <c r="BB874" s="151"/>
      <c r="BC874" s="151"/>
    </row>
    <row r="875" spans="54:55" x14ac:dyDescent="0.25">
      <c r="BB875" s="151"/>
      <c r="BC875" s="151"/>
    </row>
    <row r="876" spans="54:55" x14ac:dyDescent="0.25">
      <c r="BB876" s="151"/>
      <c r="BC876" s="151"/>
    </row>
    <row r="877" spans="54:55" x14ac:dyDescent="0.25">
      <c r="BB877" s="151"/>
      <c r="BC877" s="151"/>
    </row>
    <row r="878" spans="54:55" x14ac:dyDescent="0.25">
      <c r="BB878" s="151"/>
      <c r="BC878" s="151"/>
    </row>
    <row r="879" spans="54:55" x14ac:dyDescent="0.25">
      <c r="BB879" s="151"/>
      <c r="BC879" s="151"/>
    </row>
    <row r="880" spans="54:55" x14ac:dyDescent="0.25">
      <c r="BB880" s="151"/>
      <c r="BC880" s="151"/>
    </row>
    <row r="881" spans="54:55" x14ac:dyDescent="0.25">
      <c r="BB881" s="151"/>
      <c r="BC881" s="151"/>
    </row>
    <row r="882" spans="54:55" x14ac:dyDescent="0.25">
      <c r="BB882" s="151"/>
      <c r="BC882" s="151"/>
    </row>
    <row r="883" spans="54:55" x14ac:dyDescent="0.25">
      <c r="BB883" s="151"/>
      <c r="BC883" s="151"/>
    </row>
    <row r="884" spans="54:55" x14ac:dyDescent="0.25">
      <c r="BB884" s="151"/>
      <c r="BC884" s="151"/>
    </row>
    <row r="885" spans="54:55" x14ac:dyDescent="0.25">
      <c r="BB885" s="151"/>
      <c r="BC885" s="151"/>
    </row>
    <row r="886" spans="54:55" x14ac:dyDescent="0.25">
      <c r="BB886" s="151"/>
      <c r="BC886" s="151"/>
    </row>
    <row r="887" spans="54:55" x14ac:dyDescent="0.25">
      <c r="BB887" s="151"/>
      <c r="BC887" s="151"/>
    </row>
    <row r="888" spans="54:55" x14ac:dyDescent="0.25">
      <c r="BB888" s="151"/>
      <c r="BC888" s="151"/>
    </row>
    <row r="889" spans="54:55" x14ac:dyDescent="0.25">
      <c r="BB889" s="151"/>
      <c r="BC889" s="151"/>
    </row>
    <row r="890" spans="54:55" x14ac:dyDescent="0.25">
      <c r="BB890" s="151"/>
      <c r="BC890" s="151"/>
    </row>
    <row r="891" spans="54:55" x14ac:dyDescent="0.25">
      <c r="BB891" s="151"/>
      <c r="BC891" s="151"/>
    </row>
    <row r="892" spans="54:55" x14ac:dyDescent="0.25">
      <c r="BB892" s="151"/>
      <c r="BC892" s="151"/>
    </row>
    <row r="893" spans="54:55" x14ac:dyDescent="0.25">
      <c r="BB893" s="151"/>
      <c r="BC893" s="151"/>
    </row>
    <row r="894" spans="54:55" x14ac:dyDescent="0.25">
      <c r="BB894" s="151"/>
      <c r="BC894" s="151"/>
    </row>
    <row r="895" spans="54:55" x14ac:dyDescent="0.25">
      <c r="BB895" s="151"/>
      <c r="BC895" s="151"/>
    </row>
    <row r="896" spans="54:55" x14ac:dyDescent="0.25">
      <c r="BB896" s="151"/>
      <c r="BC896" s="151"/>
    </row>
    <row r="897" spans="54:55" x14ac:dyDescent="0.25">
      <c r="BB897" s="151"/>
      <c r="BC897" s="151"/>
    </row>
    <row r="898" spans="54:55" x14ac:dyDescent="0.25">
      <c r="BB898" s="151"/>
      <c r="BC898" s="151"/>
    </row>
    <row r="899" spans="54:55" x14ac:dyDescent="0.25">
      <c r="BB899" s="151"/>
      <c r="BC899" s="151"/>
    </row>
    <row r="900" spans="54:55" x14ac:dyDescent="0.25">
      <c r="BB900" s="151"/>
      <c r="BC900" s="151"/>
    </row>
    <row r="901" spans="54:55" x14ac:dyDescent="0.25">
      <c r="BB901" s="151"/>
      <c r="BC901" s="151"/>
    </row>
    <row r="902" spans="54:55" x14ac:dyDescent="0.25">
      <c r="BB902" s="151"/>
      <c r="BC902" s="151"/>
    </row>
    <row r="903" spans="54:55" x14ac:dyDescent="0.25">
      <c r="BB903" s="151"/>
      <c r="BC903" s="151"/>
    </row>
    <row r="904" spans="54:55" x14ac:dyDescent="0.25">
      <c r="BB904" s="151"/>
      <c r="BC904" s="151"/>
    </row>
    <row r="905" spans="54:55" x14ac:dyDescent="0.25">
      <c r="BB905" s="151"/>
      <c r="BC905" s="151"/>
    </row>
    <row r="906" spans="54:55" x14ac:dyDescent="0.25">
      <c r="BB906" s="151"/>
      <c r="BC906" s="151"/>
    </row>
    <row r="907" spans="54:55" x14ac:dyDescent="0.25">
      <c r="BB907" s="151"/>
      <c r="BC907" s="151"/>
    </row>
    <row r="908" spans="54:55" x14ac:dyDescent="0.25">
      <c r="BB908" s="151"/>
      <c r="BC908" s="151"/>
    </row>
    <row r="909" spans="54:55" x14ac:dyDescent="0.25">
      <c r="BB909" s="151"/>
      <c r="BC909" s="151"/>
    </row>
    <row r="910" spans="54:55" x14ac:dyDescent="0.25">
      <c r="BB910" s="151"/>
      <c r="BC910" s="151"/>
    </row>
    <row r="911" spans="54:55" x14ac:dyDescent="0.25">
      <c r="BB911" s="151"/>
      <c r="BC911" s="151"/>
    </row>
    <row r="912" spans="54:55" x14ac:dyDescent="0.25">
      <c r="BB912" s="151"/>
      <c r="BC912" s="151"/>
    </row>
    <row r="913" spans="54:55" x14ac:dyDescent="0.25">
      <c r="BB913" s="151"/>
      <c r="BC913" s="151"/>
    </row>
    <row r="914" spans="54:55" x14ac:dyDescent="0.25">
      <c r="BB914" s="151"/>
      <c r="BC914" s="151"/>
    </row>
    <row r="915" spans="54:55" x14ac:dyDescent="0.25">
      <c r="BB915" s="151"/>
      <c r="BC915" s="151"/>
    </row>
    <row r="916" spans="54:55" x14ac:dyDescent="0.25">
      <c r="BB916" s="151"/>
      <c r="BC916" s="151"/>
    </row>
    <row r="917" spans="54:55" x14ac:dyDescent="0.25">
      <c r="BB917" s="151"/>
      <c r="BC917" s="151"/>
    </row>
    <row r="918" spans="54:55" x14ac:dyDescent="0.25">
      <c r="BB918" s="151"/>
      <c r="BC918" s="151"/>
    </row>
    <row r="919" spans="54:55" x14ac:dyDescent="0.25">
      <c r="BB919" s="151"/>
      <c r="BC919" s="151"/>
    </row>
    <row r="920" spans="54:55" x14ac:dyDescent="0.25">
      <c r="BB920" s="151"/>
      <c r="BC920" s="151"/>
    </row>
    <row r="921" spans="54:55" x14ac:dyDescent="0.25">
      <c r="BB921" s="151"/>
      <c r="BC921" s="151"/>
    </row>
    <row r="922" spans="54:55" x14ac:dyDescent="0.25">
      <c r="BB922" s="151"/>
      <c r="BC922" s="151"/>
    </row>
    <row r="923" spans="54:55" x14ac:dyDescent="0.25">
      <c r="BB923" s="151"/>
      <c r="BC923" s="151"/>
    </row>
    <row r="924" spans="54:55" x14ac:dyDescent="0.25">
      <c r="BB924" s="151"/>
      <c r="BC924" s="151"/>
    </row>
    <row r="925" spans="54:55" x14ac:dyDescent="0.25">
      <c r="BB925" s="151"/>
      <c r="BC925" s="151"/>
    </row>
    <row r="926" spans="54:55" x14ac:dyDescent="0.25">
      <c r="BB926" s="151"/>
      <c r="BC926" s="151"/>
    </row>
    <row r="927" spans="54:55" x14ac:dyDescent="0.25">
      <c r="BB927" s="151"/>
      <c r="BC927" s="151"/>
    </row>
    <row r="928" spans="54:55" x14ac:dyDescent="0.25">
      <c r="BB928" s="151"/>
      <c r="BC928" s="151"/>
    </row>
    <row r="929" spans="54:55" x14ac:dyDescent="0.25">
      <c r="BB929" s="151"/>
      <c r="BC929" s="151"/>
    </row>
    <row r="930" spans="54:55" x14ac:dyDescent="0.25">
      <c r="BB930" s="151"/>
      <c r="BC930" s="151"/>
    </row>
    <row r="931" spans="54:55" x14ac:dyDescent="0.25">
      <c r="BB931" s="151"/>
      <c r="BC931" s="151"/>
    </row>
    <row r="932" spans="54:55" x14ac:dyDescent="0.25">
      <c r="BB932" s="151"/>
      <c r="BC932" s="151"/>
    </row>
    <row r="933" spans="54:55" x14ac:dyDescent="0.25">
      <c r="BB933" s="151"/>
      <c r="BC933" s="151"/>
    </row>
    <row r="934" spans="54:55" x14ac:dyDescent="0.25">
      <c r="BB934" s="151"/>
      <c r="BC934" s="151"/>
    </row>
    <row r="935" spans="54:55" x14ac:dyDescent="0.25">
      <c r="BB935" s="151"/>
      <c r="BC935" s="151"/>
    </row>
    <row r="936" spans="54:55" x14ac:dyDescent="0.25">
      <c r="BB936" s="151"/>
      <c r="BC936" s="151"/>
    </row>
    <row r="937" spans="54:55" x14ac:dyDescent="0.25">
      <c r="BB937" s="151"/>
      <c r="BC937" s="151"/>
    </row>
    <row r="938" spans="54:55" x14ac:dyDescent="0.25">
      <c r="BB938" s="151"/>
      <c r="BC938" s="151"/>
    </row>
    <row r="939" spans="54:55" x14ac:dyDescent="0.25">
      <c r="BB939" s="151"/>
      <c r="BC939" s="151"/>
    </row>
    <row r="940" spans="54:55" x14ac:dyDescent="0.25">
      <c r="BB940" s="151"/>
      <c r="BC940" s="151"/>
    </row>
    <row r="941" spans="54:55" x14ac:dyDescent="0.25">
      <c r="BB941" s="151"/>
      <c r="BC941" s="151"/>
    </row>
    <row r="942" spans="54:55" x14ac:dyDescent="0.25">
      <c r="BB942" s="151"/>
      <c r="BC942" s="151"/>
    </row>
    <row r="943" spans="54:55" x14ac:dyDescent="0.25">
      <c r="BB943" s="151"/>
      <c r="BC943" s="151"/>
    </row>
    <row r="944" spans="54:55" x14ac:dyDescent="0.25">
      <c r="BB944" s="151"/>
      <c r="BC944" s="151"/>
    </row>
    <row r="945" spans="54:55" x14ac:dyDescent="0.25">
      <c r="BB945" s="151"/>
      <c r="BC945" s="151"/>
    </row>
    <row r="946" spans="54:55" x14ac:dyDescent="0.25">
      <c r="BB946" s="151"/>
      <c r="BC946" s="151"/>
    </row>
    <row r="947" spans="54:55" x14ac:dyDescent="0.25">
      <c r="BB947" s="151"/>
      <c r="BC947" s="151"/>
    </row>
    <row r="948" spans="54:55" x14ac:dyDescent="0.25">
      <c r="BB948" s="151"/>
      <c r="BC948" s="151"/>
    </row>
    <row r="949" spans="54:55" x14ac:dyDescent="0.25">
      <c r="BB949" s="151"/>
      <c r="BC949" s="151"/>
    </row>
    <row r="950" spans="54:55" x14ac:dyDescent="0.25">
      <c r="BB950" s="151"/>
      <c r="BC950" s="151"/>
    </row>
    <row r="951" spans="54:55" x14ac:dyDescent="0.25">
      <c r="BB951" s="151"/>
      <c r="BC951" s="151"/>
    </row>
    <row r="952" spans="54:55" x14ac:dyDescent="0.25">
      <c r="BB952" s="151"/>
      <c r="BC952" s="151"/>
    </row>
    <row r="953" spans="54:55" x14ac:dyDescent="0.25">
      <c r="BB953" s="151"/>
      <c r="BC953" s="151"/>
    </row>
    <row r="954" spans="54:55" x14ac:dyDescent="0.25">
      <c r="BB954" s="151"/>
      <c r="BC954" s="151"/>
    </row>
    <row r="955" spans="54:55" x14ac:dyDescent="0.25">
      <c r="BB955" s="151"/>
      <c r="BC955" s="151"/>
    </row>
    <row r="956" spans="54:55" x14ac:dyDescent="0.25">
      <c r="BB956" s="151"/>
      <c r="BC956" s="151"/>
    </row>
    <row r="957" spans="54:55" x14ac:dyDescent="0.25">
      <c r="BB957" s="151"/>
      <c r="BC957" s="151"/>
    </row>
    <row r="958" spans="54:55" x14ac:dyDescent="0.25">
      <c r="BB958" s="151"/>
      <c r="BC958" s="151"/>
    </row>
    <row r="959" spans="54:55" x14ac:dyDescent="0.25">
      <c r="BB959" s="151"/>
      <c r="BC959" s="151"/>
    </row>
    <row r="960" spans="54:55" x14ac:dyDescent="0.25">
      <c r="BB960" s="151"/>
      <c r="BC960" s="151"/>
    </row>
    <row r="961" spans="54:55" x14ac:dyDescent="0.25">
      <c r="BB961" s="151"/>
      <c r="BC961" s="151"/>
    </row>
    <row r="962" spans="54:55" x14ac:dyDescent="0.25">
      <c r="BB962" s="151"/>
      <c r="BC962" s="151"/>
    </row>
    <row r="963" spans="54:55" x14ac:dyDescent="0.25">
      <c r="BB963" s="151"/>
      <c r="BC963" s="151"/>
    </row>
    <row r="964" spans="54:55" x14ac:dyDescent="0.25">
      <c r="BB964" s="151"/>
      <c r="BC964" s="151"/>
    </row>
    <row r="965" spans="54:55" x14ac:dyDescent="0.25">
      <c r="BB965" s="151"/>
      <c r="BC965" s="151"/>
    </row>
    <row r="966" spans="54:55" x14ac:dyDescent="0.25">
      <c r="BB966" s="151"/>
      <c r="BC966" s="151"/>
    </row>
    <row r="967" spans="54:55" x14ac:dyDescent="0.25">
      <c r="BB967" s="151"/>
      <c r="BC967" s="151"/>
    </row>
    <row r="968" spans="54:55" x14ac:dyDescent="0.25">
      <c r="BB968" s="151"/>
      <c r="BC968" s="151"/>
    </row>
    <row r="969" spans="54:55" x14ac:dyDescent="0.25">
      <c r="BB969" s="151"/>
      <c r="BC969" s="151"/>
    </row>
    <row r="970" spans="54:55" x14ac:dyDescent="0.25">
      <c r="BB970" s="151"/>
      <c r="BC970" s="151"/>
    </row>
    <row r="971" spans="54:55" x14ac:dyDescent="0.25">
      <c r="BB971" s="151"/>
      <c r="BC971" s="151"/>
    </row>
    <row r="972" spans="54:55" x14ac:dyDescent="0.25">
      <c r="BB972" s="151"/>
      <c r="BC972" s="151"/>
    </row>
    <row r="973" spans="54:55" x14ac:dyDescent="0.25">
      <c r="BB973" s="151"/>
      <c r="BC973" s="151"/>
    </row>
    <row r="974" spans="54:55" x14ac:dyDescent="0.25">
      <c r="BB974" s="151"/>
      <c r="BC974" s="151"/>
    </row>
    <row r="975" spans="54:55" x14ac:dyDescent="0.25">
      <c r="BB975" s="151"/>
      <c r="BC975" s="151"/>
    </row>
    <row r="976" spans="54:55" x14ac:dyDescent="0.25">
      <c r="BB976" s="151"/>
      <c r="BC976" s="151"/>
    </row>
    <row r="977" spans="54:55" x14ac:dyDescent="0.25">
      <c r="BB977" s="151"/>
      <c r="BC977" s="151"/>
    </row>
    <row r="978" spans="54:55" x14ac:dyDescent="0.25">
      <c r="BB978" s="151"/>
      <c r="BC978" s="151"/>
    </row>
    <row r="979" spans="54:55" x14ac:dyDescent="0.25">
      <c r="BB979" s="151"/>
      <c r="BC979" s="151"/>
    </row>
    <row r="980" spans="54:55" x14ac:dyDescent="0.25">
      <c r="BB980" s="151"/>
      <c r="BC980" s="151"/>
    </row>
    <row r="981" spans="54:55" x14ac:dyDescent="0.25">
      <c r="BB981" s="151"/>
      <c r="BC981" s="151"/>
    </row>
    <row r="982" spans="54:55" x14ac:dyDescent="0.25">
      <c r="BB982" s="151"/>
      <c r="BC982" s="151"/>
    </row>
    <row r="983" spans="54:55" x14ac:dyDescent="0.25">
      <c r="BB983" s="151"/>
      <c r="BC983" s="151"/>
    </row>
    <row r="984" spans="54:55" x14ac:dyDescent="0.25">
      <c r="BB984" s="151"/>
      <c r="BC984" s="151"/>
    </row>
    <row r="985" spans="54:55" x14ac:dyDescent="0.25">
      <c r="BB985" s="151"/>
      <c r="BC985" s="151"/>
    </row>
    <row r="986" spans="54:55" x14ac:dyDescent="0.25">
      <c r="BB986" s="151"/>
      <c r="BC986" s="151"/>
    </row>
    <row r="987" spans="54:55" x14ac:dyDescent="0.25">
      <c r="BB987" s="151"/>
      <c r="BC987" s="151"/>
    </row>
    <row r="988" spans="54:55" x14ac:dyDescent="0.25">
      <c r="BB988" s="151"/>
      <c r="BC988" s="151"/>
    </row>
    <row r="989" spans="54:55" x14ac:dyDescent="0.25">
      <c r="BB989" s="151"/>
      <c r="BC989" s="151"/>
    </row>
    <row r="990" spans="54:55" x14ac:dyDescent="0.25">
      <c r="BB990" s="151"/>
      <c r="BC990" s="151"/>
    </row>
    <row r="991" spans="54:55" x14ac:dyDescent="0.25">
      <c r="BB991" s="151"/>
      <c r="BC991" s="151"/>
    </row>
    <row r="992" spans="54:55" x14ac:dyDescent="0.25">
      <c r="BB992" s="151"/>
      <c r="BC992" s="151"/>
    </row>
    <row r="993" spans="54:55" x14ac:dyDescent="0.25">
      <c r="BB993" s="151"/>
      <c r="BC993" s="151"/>
    </row>
    <row r="994" spans="54:55" x14ac:dyDescent="0.25">
      <c r="BB994" s="151"/>
      <c r="BC994" s="151"/>
    </row>
    <row r="995" spans="54:55" x14ac:dyDescent="0.25">
      <c r="BB995" s="151"/>
      <c r="BC995" s="151"/>
    </row>
    <row r="996" spans="54:55" x14ac:dyDescent="0.25">
      <c r="BB996" s="151"/>
      <c r="BC996" s="151"/>
    </row>
    <row r="997" spans="54:55" x14ac:dyDescent="0.25">
      <c r="BB997" s="151"/>
      <c r="BC997" s="151"/>
    </row>
    <row r="998" spans="54:55" x14ac:dyDescent="0.25">
      <c r="BB998" s="151"/>
      <c r="BC998" s="151"/>
    </row>
    <row r="999" spans="54:55" x14ac:dyDescent="0.25">
      <c r="BB999" s="151"/>
      <c r="BC999" s="151"/>
    </row>
    <row r="1000" spans="54:55" x14ac:dyDescent="0.25">
      <c r="BB1000" s="151"/>
      <c r="BC1000" s="151"/>
    </row>
    <row r="1001" spans="54:55" x14ac:dyDescent="0.25">
      <c r="BB1001" s="151"/>
      <c r="BC1001" s="151"/>
    </row>
    <row r="1002" spans="54:55" x14ac:dyDescent="0.25">
      <c r="BB1002" s="151"/>
      <c r="BC1002" s="151"/>
    </row>
    <row r="1003" spans="54:55" x14ac:dyDescent="0.25">
      <c r="BB1003" s="151"/>
      <c r="BC1003" s="151"/>
    </row>
    <row r="1004" spans="54:55" x14ac:dyDescent="0.25">
      <c r="BB1004" s="151"/>
      <c r="BC1004" s="151"/>
    </row>
    <row r="1005" spans="54:55" x14ac:dyDescent="0.25">
      <c r="BB1005" s="151"/>
      <c r="BC1005" s="151"/>
    </row>
    <row r="1006" spans="54:55" x14ac:dyDescent="0.25">
      <c r="BB1006" s="151"/>
      <c r="BC1006" s="151"/>
    </row>
    <row r="1007" spans="54:55" x14ac:dyDescent="0.25">
      <c r="BB1007" s="151"/>
      <c r="BC1007" s="151"/>
    </row>
    <row r="1008" spans="54:55" x14ac:dyDescent="0.25">
      <c r="BB1008" s="151"/>
      <c r="BC1008" s="151"/>
    </row>
    <row r="1009" spans="54:55" x14ac:dyDescent="0.25">
      <c r="BB1009" s="151"/>
      <c r="BC1009" s="151"/>
    </row>
    <row r="1010" spans="54:55" x14ac:dyDescent="0.25">
      <c r="BB1010" s="151"/>
      <c r="BC1010" s="151"/>
    </row>
    <row r="1011" spans="54:55" x14ac:dyDescent="0.25">
      <c r="BB1011" s="151"/>
      <c r="BC1011" s="151"/>
    </row>
    <row r="1012" spans="54:55" x14ac:dyDescent="0.25">
      <c r="BB1012" s="151"/>
      <c r="BC1012" s="151"/>
    </row>
    <row r="1013" spans="54:55" x14ac:dyDescent="0.25">
      <c r="BB1013" s="151"/>
      <c r="BC1013" s="151"/>
    </row>
    <row r="1014" spans="54:55" x14ac:dyDescent="0.25">
      <c r="BB1014" s="151"/>
      <c r="BC1014" s="151"/>
    </row>
    <row r="1015" spans="54:55" x14ac:dyDescent="0.25">
      <c r="BB1015" s="151"/>
      <c r="BC1015" s="151"/>
    </row>
    <row r="1016" spans="54:55" x14ac:dyDescent="0.25">
      <c r="BB1016" s="151"/>
      <c r="BC1016" s="151"/>
    </row>
    <row r="1017" spans="54:55" x14ac:dyDescent="0.25">
      <c r="BB1017" s="151"/>
      <c r="BC1017" s="151"/>
    </row>
    <row r="1018" spans="54:55" x14ac:dyDescent="0.25">
      <c r="BB1018" s="151"/>
      <c r="BC1018" s="151"/>
    </row>
    <row r="1019" spans="54:55" x14ac:dyDescent="0.25">
      <c r="BB1019" s="151"/>
      <c r="BC1019" s="151"/>
    </row>
    <row r="1020" spans="54:55" x14ac:dyDescent="0.25">
      <c r="BB1020" s="151"/>
      <c r="BC1020" s="151"/>
    </row>
    <row r="1021" spans="54:55" x14ac:dyDescent="0.25">
      <c r="BB1021" s="151"/>
      <c r="BC1021" s="151"/>
    </row>
    <row r="1022" spans="54:55" x14ac:dyDescent="0.25">
      <c r="BB1022" s="151"/>
      <c r="BC1022" s="151"/>
    </row>
    <row r="1023" spans="54:55" x14ac:dyDescent="0.25">
      <c r="BB1023" s="151"/>
      <c r="BC1023" s="151"/>
    </row>
    <row r="1024" spans="54:55" x14ac:dyDescent="0.25">
      <c r="BB1024" s="151"/>
      <c r="BC1024" s="151"/>
    </row>
    <row r="1025" spans="54:55" x14ac:dyDescent="0.25">
      <c r="BB1025" s="151"/>
      <c r="BC1025" s="151"/>
    </row>
    <row r="1026" spans="54:55" x14ac:dyDescent="0.25">
      <c r="BB1026" s="151"/>
      <c r="BC1026" s="151"/>
    </row>
    <row r="1027" spans="54:55" x14ac:dyDescent="0.25">
      <c r="BB1027" s="151"/>
      <c r="BC1027" s="151"/>
    </row>
    <row r="1028" spans="54:55" x14ac:dyDescent="0.25">
      <c r="BB1028" s="151"/>
      <c r="BC1028" s="151"/>
    </row>
    <row r="1029" spans="54:55" x14ac:dyDescent="0.25">
      <c r="BB1029" s="151"/>
      <c r="BC1029" s="151"/>
    </row>
    <row r="1030" spans="54:55" x14ac:dyDescent="0.25">
      <c r="BB1030" s="151"/>
      <c r="BC1030" s="151"/>
    </row>
    <row r="1031" spans="54:55" x14ac:dyDescent="0.25">
      <c r="BB1031" s="151"/>
      <c r="BC1031" s="151"/>
    </row>
    <row r="1032" spans="54:55" x14ac:dyDescent="0.25">
      <c r="BB1032" s="151"/>
      <c r="BC1032" s="151"/>
    </row>
    <row r="1033" spans="54:55" x14ac:dyDescent="0.25">
      <c r="BB1033" s="151"/>
      <c r="BC1033" s="151"/>
    </row>
    <row r="1034" spans="54:55" x14ac:dyDescent="0.25">
      <c r="BB1034" s="151"/>
      <c r="BC1034" s="151"/>
    </row>
    <row r="1035" spans="54:55" x14ac:dyDescent="0.25">
      <c r="BB1035" s="151"/>
      <c r="BC1035" s="151"/>
    </row>
    <row r="1036" spans="54:55" x14ac:dyDescent="0.25">
      <c r="BB1036" s="151"/>
      <c r="BC1036" s="151"/>
    </row>
    <row r="1037" spans="54:55" x14ac:dyDescent="0.25">
      <c r="BB1037" s="151"/>
      <c r="BC1037" s="151"/>
    </row>
    <row r="1038" spans="54:55" x14ac:dyDescent="0.25">
      <c r="BB1038" s="151"/>
      <c r="BC1038" s="151"/>
    </row>
    <row r="1039" spans="54:55" x14ac:dyDescent="0.25">
      <c r="BB1039" s="151"/>
      <c r="BC1039" s="151"/>
    </row>
    <row r="1040" spans="54:55" x14ac:dyDescent="0.25">
      <c r="BB1040" s="151"/>
      <c r="BC1040" s="151"/>
    </row>
    <row r="1041" spans="54:55" x14ac:dyDescent="0.25">
      <c r="BB1041" s="151"/>
      <c r="BC1041" s="151"/>
    </row>
    <row r="1042" spans="54:55" x14ac:dyDescent="0.25">
      <c r="BB1042" s="151"/>
      <c r="BC1042" s="151"/>
    </row>
    <row r="1043" spans="54:55" x14ac:dyDescent="0.25">
      <c r="BB1043" s="151"/>
      <c r="BC1043" s="151"/>
    </row>
    <row r="1044" spans="54:55" x14ac:dyDescent="0.25">
      <c r="BB1044" s="151"/>
      <c r="BC1044" s="151"/>
    </row>
    <row r="1045" spans="54:55" x14ac:dyDescent="0.25">
      <c r="BB1045" s="151"/>
      <c r="BC1045" s="151"/>
    </row>
  </sheetData>
  <autoFilter ref="A2:BK182"/>
  <sortState ref="A3:WWX182">
    <sortCondition ref="B3:B182"/>
    <sortCondition ref="D3:D182"/>
  </sortState>
  <mergeCells count="4">
    <mergeCell ref="H1:O1"/>
    <mergeCell ref="Q1:X1"/>
    <mergeCell ref="Z1:AG1"/>
    <mergeCell ref="AI1:BC1"/>
  </mergeCells>
  <pageMargins left="0.7" right="0.7" top="0.75" bottom="0.75" header="0.3" footer="0.3"/>
  <pageSetup scale="4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5"/>
  <sheetViews>
    <sheetView workbookViewId="0">
      <selection activeCell="B32" sqref="B32"/>
    </sheetView>
  </sheetViews>
  <sheetFormatPr defaultRowHeight="15" outlineLevelCol="1" x14ac:dyDescent="0.25"/>
  <cols>
    <col min="1" max="1" width="9.140625" style="166"/>
    <col min="2" max="2" width="20.42578125" style="139" bestFit="1" customWidth="1"/>
    <col min="3" max="3" width="9.42578125" style="3" customWidth="1"/>
    <col min="4" max="4" width="8" style="3" customWidth="1"/>
    <col min="5" max="5" width="12.5703125" style="167" customWidth="1"/>
    <col min="6" max="6" width="13.5703125" style="3" customWidth="1"/>
    <col min="7" max="7" width="54.28515625" style="8" customWidth="1"/>
    <col min="8" max="9" width="11.85546875" style="169" hidden="1" customWidth="1" outlineLevel="1"/>
    <col min="10" max="13" width="15.42578125" style="169" hidden="1" customWidth="1" outlineLevel="1"/>
    <col min="14" max="14" width="10.5703125" style="169" bestFit="1" customWidth="1" collapsed="1"/>
    <col min="15" max="15" width="13.28515625" style="169" hidden="1" customWidth="1" outlineLevel="1"/>
    <col min="16" max="16" width="2.7109375" style="169" customWidth="1" collapsed="1"/>
    <col min="17" max="17" width="12.42578125" style="169" hidden="1" customWidth="1" outlineLevel="1"/>
    <col min="18" max="18" width="11.85546875" style="169" hidden="1" customWidth="1" outlineLevel="1"/>
    <col min="19" max="22" width="15.42578125" style="169" hidden="1" customWidth="1" outlineLevel="1"/>
    <col min="23" max="23" width="12.7109375" style="169" customWidth="1" collapsed="1"/>
    <col min="24" max="24" width="14.85546875" style="169" hidden="1" customWidth="1" outlineLevel="1"/>
    <col min="25" max="25" width="2.7109375" style="169" customWidth="1" collapsed="1"/>
    <col min="26" max="26" width="12.42578125" style="169" customWidth="1" outlineLevel="1"/>
    <col min="27" max="27" width="11.85546875" style="169" bestFit="1" customWidth="1"/>
    <col min="28" max="31" width="15.42578125" style="169" customWidth="1" outlineLevel="1"/>
    <col min="32" max="32" width="13.7109375" style="169" bestFit="1" customWidth="1"/>
    <col min="33" max="33" width="13.28515625" style="169" customWidth="1" outlineLevel="1"/>
    <col min="34" max="34" width="2.7109375" style="169" customWidth="1"/>
    <col min="35" max="35" width="10.7109375" style="169" customWidth="1"/>
    <col min="36" max="37" width="11.85546875" style="169" customWidth="1"/>
    <col min="38" max="41" width="15.42578125" style="169" customWidth="1" outlineLevel="1"/>
    <col min="42" max="42" width="13.7109375" style="169" customWidth="1" outlineLevel="1"/>
    <col min="43" max="43" width="14.85546875" style="169" customWidth="1" outlineLevel="1"/>
    <col min="44" max="44" width="2.7109375" style="169" customWidth="1" outlineLevel="1"/>
    <col min="45" max="45" width="10.7109375" style="169" customWidth="1" outlineLevel="1"/>
    <col min="46" max="46" width="11.85546875" style="169" customWidth="1" outlineLevel="1"/>
    <col min="47" max="50" width="15.42578125" style="169" customWidth="1" outlineLevel="1"/>
    <col min="51" max="51" width="13.7109375" style="169" customWidth="1" outlineLevel="1"/>
    <col min="52" max="52" width="17.7109375" style="169" customWidth="1" outlineLevel="1"/>
    <col min="53" max="62" width="9.140625" style="169"/>
    <col min="63" max="258" width="9.140625" style="8"/>
    <col min="259" max="259" width="20.42578125" style="8" bestFit="1" customWidth="1"/>
    <col min="260" max="260" width="9.42578125" style="8" customWidth="1"/>
    <col min="261" max="261" width="8" style="8" customWidth="1"/>
    <col min="262" max="262" width="12.5703125" style="8" customWidth="1"/>
    <col min="263" max="263" width="7.140625" style="8" customWidth="1"/>
    <col min="264" max="264" width="54.28515625" style="8" customWidth="1"/>
    <col min="265" max="265" width="11.85546875" style="8" bestFit="1" customWidth="1"/>
    <col min="266" max="266" width="11.85546875" style="8" customWidth="1"/>
    <col min="267" max="270" width="15.42578125" style="8" bestFit="1" customWidth="1"/>
    <col min="271" max="271" width="10.5703125" style="8" bestFit="1" customWidth="1"/>
    <col min="272" max="272" width="13.28515625" style="8" bestFit="1" customWidth="1"/>
    <col min="273" max="273" width="2.7109375" style="8" customWidth="1"/>
    <col min="274" max="274" width="12.42578125" style="8" bestFit="1" customWidth="1"/>
    <col min="275" max="275" width="11.85546875" style="8" bestFit="1" customWidth="1"/>
    <col min="276" max="279" width="15.42578125" style="8" bestFit="1" customWidth="1"/>
    <col min="280" max="280" width="10.5703125" style="8" bestFit="1" customWidth="1"/>
    <col min="281" max="281" width="17.7109375" style="8" bestFit="1" customWidth="1"/>
    <col min="282" max="282" width="2.7109375" style="8" customWidth="1"/>
    <col min="283" max="283" width="12.42578125" style="8" bestFit="1" customWidth="1"/>
    <col min="284" max="284" width="11.85546875" style="8" bestFit="1" customWidth="1"/>
    <col min="285" max="288" width="15.42578125" style="8" bestFit="1" customWidth="1"/>
    <col min="289" max="289" width="13.7109375" style="8" bestFit="1" customWidth="1"/>
    <col min="290" max="290" width="13.28515625" style="8" bestFit="1" customWidth="1"/>
    <col min="291" max="291" width="2.7109375" style="8" customWidth="1"/>
    <col min="292" max="292" width="10.7109375" style="8" customWidth="1"/>
    <col min="293" max="293" width="11.85546875" style="8" bestFit="1" customWidth="1"/>
    <col min="294" max="297" width="15.42578125" style="8" bestFit="1" customWidth="1"/>
    <col min="298" max="298" width="13.7109375" style="8" bestFit="1" customWidth="1"/>
    <col min="299" max="299" width="17.7109375" style="8" bestFit="1" customWidth="1"/>
    <col min="300" max="514" width="9.140625" style="8"/>
    <col min="515" max="515" width="20.42578125" style="8" bestFit="1" customWidth="1"/>
    <col min="516" max="516" width="9.42578125" style="8" customWidth="1"/>
    <col min="517" max="517" width="8" style="8" customWidth="1"/>
    <col min="518" max="518" width="12.5703125" style="8" customWidth="1"/>
    <col min="519" max="519" width="7.140625" style="8" customWidth="1"/>
    <col min="520" max="520" width="54.28515625" style="8" customWidth="1"/>
    <col min="521" max="521" width="11.85546875" style="8" bestFit="1" customWidth="1"/>
    <col min="522" max="522" width="11.85546875" style="8" customWidth="1"/>
    <col min="523" max="526" width="15.42578125" style="8" bestFit="1" customWidth="1"/>
    <col min="527" max="527" width="10.5703125" style="8" bestFit="1" customWidth="1"/>
    <col min="528" max="528" width="13.28515625" style="8" bestFit="1" customWidth="1"/>
    <col min="529" max="529" width="2.7109375" style="8" customWidth="1"/>
    <col min="530" max="530" width="12.42578125" style="8" bestFit="1" customWidth="1"/>
    <col min="531" max="531" width="11.85546875" style="8" bestFit="1" customWidth="1"/>
    <col min="532" max="535" width="15.42578125" style="8" bestFit="1" customWidth="1"/>
    <col min="536" max="536" width="10.5703125" style="8" bestFit="1" customWidth="1"/>
    <col min="537" max="537" width="17.7109375" style="8" bestFit="1" customWidth="1"/>
    <col min="538" max="538" width="2.7109375" style="8" customWidth="1"/>
    <col min="539" max="539" width="12.42578125" style="8" bestFit="1" customWidth="1"/>
    <col min="540" max="540" width="11.85546875" style="8" bestFit="1" customWidth="1"/>
    <col min="541" max="544" width="15.42578125" style="8" bestFit="1" customWidth="1"/>
    <col min="545" max="545" width="13.7109375" style="8" bestFit="1" customWidth="1"/>
    <col min="546" max="546" width="13.28515625" style="8" bestFit="1" customWidth="1"/>
    <col min="547" max="547" width="2.7109375" style="8" customWidth="1"/>
    <col min="548" max="548" width="10.7109375" style="8" customWidth="1"/>
    <col min="549" max="549" width="11.85546875" style="8" bestFit="1" customWidth="1"/>
    <col min="550" max="553" width="15.42578125" style="8" bestFit="1" customWidth="1"/>
    <col min="554" max="554" width="13.7109375" style="8" bestFit="1" customWidth="1"/>
    <col min="555" max="555" width="17.7109375" style="8" bestFit="1" customWidth="1"/>
    <col min="556" max="770" width="9.140625" style="8"/>
    <col min="771" max="771" width="20.42578125" style="8" bestFit="1" customWidth="1"/>
    <col min="772" max="772" width="9.42578125" style="8" customWidth="1"/>
    <col min="773" max="773" width="8" style="8" customWidth="1"/>
    <col min="774" max="774" width="12.5703125" style="8" customWidth="1"/>
    <col min="775" max="775" width="7.140625" style="8" customWidth="1"/>
    <col min="776" max="776" width="54.28515625" style="8" customWidth="1"/>
    <col min="777" max="777" width="11.85546875" style="8" bestFit="1" customWidth="1"/>
    <col min="778" max="778" width="11.85546875" style="8" customWidth="1"/>
    <col min="779" max="782" width="15.42578125" style="8" bestFit="1" customWidth="1"/>
    <col min="783" max="783" width="10.5703125" style="8" bestFit="1" customWidth="1"/>
    <col min="784" max="784" width="13.28515625" style="8" bestFit="1" customWidth="1"/>
    <col min="785" max="785" width="2.7109375" style="8" customWidth="1"/>
    <col min="786" max="786" width="12.42578125" style="8" bestFit="1" customWidth="1"/>
    <col min="787" max="787" width="11.85546875" style="8" bestFit="1" customWidth="1"/>
    <col min="788" max="791" width="15.42578125" style="8" bestFit="1" customWidth="1"/>
    <col min="792" max="792" width="10.5703125" style="8" bestFit="1" customWidth="1"/>
    <col min="793" max="793" width="17.7109375" style="8" bestFit="1" customWidth="1"/>
    <col min="794" max="794" width="2.7109375" style="8" customWidth="1"/>
    <col min="795" max="795" width="12.42578125" style="8" bestFit="1" customWidth="1"/>
    <col min="796" max="796" width="11.85546875" style="8" bestFit="1" customWidth="1"/>
    <col min="797" max="800" width="15.42578125" style="8" bestFit="1" customWidth="1"/>
    <col min="801" max="801" width="13.7109375" style="8" bestFit="1" customWidth="1"/>
    <col min="802" max="802" width="13.28515625" style="8" bestFit="1" customWidth="1"/>
    <col min="803" max="803" width="2.7109375" style="8" customWidth="1"/>
    <col min="804" max="804" width="10.7109375" style="8" customWidth="1"/>
    <col min="805" max="805" width="11.85546875" style="8" bestFit="1" customWidth="1"/>
    <col min="806" max="809" width="15.42578125" style="8" bestFit="1" customWidth="1"/>
    <col min="810" max="810" width="13.7109375" style="8" bestFit="1" customWidth="1"/>
    <col min="811" max="811" width="17.7109375" style="8" bestFit="1" customWidth="1"/>
    <col min="812" max="1026" width="9.140625" style="8"/>
    <col min="1027" max="1027" width="20.42578125" style="8" bestFit="1" customWidth="1"/>
    <col min="1028" max="1028" width="9.42578125" style="8" customWidth="1"/>
    <col min="1029" max="1029" width="8" style="8" customWidth="1"/>
    <col min="1030" max="1030" width="12.5703125" style="8" customWidth="1"/>
    <col min="1031" max="1031" width="7.140625" style="8" customWidth="1"/>
    <col min="1032" max="1032" width="54.28515625" style="8" customWidth="1"/>
    <col min="1033" max="1033" width="11.85546875" style="8" bestFit="1" customWidth="1"/>
    <col min="1034" max="1034" width="11.85546875" style="8" customWidth="1"/>
    <col min="1035" max="1038" width="15.42578125" style="8" bestFit="1" customWidth="1"/>
    <col min="1039" max="1039" width="10.5703125" style="8" bestFit="1" customWidth="1"/>
    <col min="1040" max="1040" width="13.28515625" style="8" bestFit="1" customWidth="1"/>
    <col min="1041" max="1041" width="2.7109375" style="8" customWidth="1"/>
    <col min="1042" max="1042" width="12.42578125" style="8" bestFit="1" customWidth="1"/>
    <col min="1043" max="1043" width="11.85546875" style="8" bestFit="1" customWidth="1"/>
    <col min="1044" max="1047" width="15.42578125" style="8" bestFit="1" customWidth="1"/>
    <col min="1048" max="1048" width="10.5703125" style="8" bestFit="1" customWidth="1"/>
    <col min="1049" max="1049" width="17.7109375" style="8" bestFit="1" customWidth="1"/>
    <col min="1050" max="1050" width="2.7109375" style="8" customWidth="1"/>
    <col min="1051" max="1051" width="12.42578125" style="8" bestFit="1" customWidth="1"/>
    <col min="1052" max="1052" width="11.85546875" style="8" bestFit="1" customWidth="1"/>
    <col min="1053" max="1056" width="15.42578125" style="8" bestFit="1" customWidth="1"/>
    <col min="1057" max="1057" width="13.7109375" style="8" bestFit="1" customWidth="1"/>
    <col min="1058" max="1058" width="13.28515625" style="8" bestFit="1" customWidth="1"/>
    <col min="1059" max="1059" width="2.7109375" style="8" customWidth="1"/>
    <col min="1060" max="1060" width="10.7109375" style="8" customWidth="1"/>
    <col min="1061" max="1061" width="11.85546875" style="8" bestFit="1" customWidth="1"/>
    <col min="1062" max="1065" width="15.42578125" style="8" bestFit="1" customWidth="1"/>
    <col min="1066" max="1066" width="13.7109375" style="8" bestFit="1" customWidth="1"/>
    <col min="1067" max="1067" width="17.7109375" style="8" bestFit="1" customWidth="1"/>
    <col min="1068" max="1282" width="9.140625" style="8"/>
    <col min="1283" max="1283" width="20.42578125" style="8" bestFit="1" customWidth="1"/>
    <col min="1284" max="1284" width="9.42578125" style="8" customWidth="1"/>
    <col min="1285" max="1285" width="8" style="8" customWidth="1"/>
    <col min="1286" max="1286" width="12.5703125" style="8" customWidth="1"/>
    <col min="1287" max="1287" width="7.140625" style="8" customWidth="1"/>
    <col min="1288" max="1288" width="54.28515625" style="8" customWidth="1"/>
    <col min="1289" max="1289" width="11.85546875" style="8" bestFit="1" customWidth="1"/>
    <col min="1290" max="1290" width="11.85546875" style="8" customWidth="1"/>
    <col min="1291" max="1294" width="15.42578125" style="8" bestFit="1" customWidth="1"/>
    <col min="1295" max="1295" width="10.5703125" style="8" bestFit="1" customWidth="1"/>
    <col min="1296" max="1296" width="13.28515625" style="8" bestFit="1" customWidth="1"/>
    <col min="1297" max="1297" width="2.7109375" style="8" customWidth="1"/>
    <col min="1298" max="1298" width="12.42578125" style="8" bestFit="1" customWidth="1"/>
    <col min="1299" max="1299" width="11.85546875" style="8" bestFit="1" customWidth="1"/>
    <col min="1300" max="1303" width="15.42578125" style="8" bestFit="1" customWidth="1"/>
    <col min="1304" max="1304" width="10.5703125" style="8" bestFit="1" customWidth="1"/>
    <col min="1305" max="1305" width="17.7109375" style="8" bestFit="1" customWidth="1"/>
    <col min="1306" max="1306" width="2.7109375" style="8" customWidth="1"/>
    <col min="1307" max="1307" width="12.42578125" style="8" bestFit="1" customWidth="1"/>
    <col min="1308" max="1308" width="11.85546875" style="8" bestFit="1" customWidth="1"/>
    <col min="1309" max="1312" width="15.42578125" style="8" bestFit="1" customWidth="1"/>
    <col min="1313" max="1313" width="13.7109375" style="8" bestFit="1" customWidth="1"/>
    <col min="1314" max="1314" width="13.28515625" style="8" bestFit="1" customWidth="1"/>
    <col min="1315" max="1315" width="2.7109375" style="8" customWidth="1"/>
    <col min="1316" max="1316" width="10.7109375" style="8" customWidth="1"/>
    <col min="1317" max="1317" width="11.85546875" style="8" bestFit="1" customWidth="1"/>
    <col min="1318" max="1321" width="15.42578125" style="8" bestFit="1" customWidth="1"/>
    <col min="1322" max="1322" width="13.7109375" style="8" bestFit="1" customWidth="1"/>
    <col min="1323" max="1323" width="17.7109375" style="8" bestFit="1" customWidth="1"/>
    <col min="1324" max="1538" width="9.140625" style="8"/>
    <col min="1539" max="1539" width="20.42578125" style="8" bestFit="1" customWidth="1"/>
    <col min="1540" max="1540" width="9.42578125" style="8" customWidth="1"/>
    <col min="1541" max="1541" width="8" style="8" customWidth="1"/>
    <col min="1542" max="1542" width="12.5703125" style="8" customWidth="1"/>
    <col min="1543" max="1543" width="7.140625" style="8" customWidth="1"/>
    <col min="1544" max="1544" width="54.28515625" style="8" customWidth="1"/>
    <col min="1545" max="1545" width="11.85546875" style="8" bestFit="1" customWidth="1"/>
    <col min="1546" max="1546" width="11.85546875" style="8" customWidth="1"/>
    <col min="1547" max="1550" width="15.42578125" style="8" bestFit="1" customWidth="1"/>
    <col min="1551" max="1551" width="10.5703125" style="8" bestFit="1" customWidth="1"/>
    <col min="1552" max="1552" width="13.28515625" style="8" bestFit="1" customWidth="1"/>
    <col min="1553" max="1553" width="2.7109375" style="8" customWidth="1"/>
    <col min="1554" max="1554" width="12.42578125" style="8" bestFit="1" customWidth="1"/>
    <col min="1555" max="1555" width="11.85546875" style="8" bestFit="1" customWidth="1"/>
    <col min="1556" max="1559" width="15.42578125" style="8" bestFit="1" customWidth="1"/>
    <col min="1560" max="1560" width="10.5703125" style="8" bestFit="1" customWidth="1"/>
    <col min="1561" max="1561" width="17.7109375" style="8" bestFit="1" customWidth="1"/>
    <col min="1562" max="1562" width="2.7109375" style="8" customWidth="1"/>
    <col min="1563" max="1563" width="12.42578125" style="8" bestFit="1" customWidth="1"/>
    <col min="1564" max="1564" width="11.85546875" style="8" bestFit="1" customWidth="1"/>
    <col min="1565" max="1568" width="15.42578125" style="8" bestFit="1" customWidth="1"/>
    <col min="1569" max="1569" width="13.7109375" style="8" bestFit="1" customWidth="1"/>
    <col min="1570" max="1570" width="13.28515625" style="8" bestFit="1" customWidth="1"/>
    <col min="1571" max="1571" width="2.7109375" style="8" customWidth="1"/>
    <col min="1572" max="1572" width="10.7109375" style="8" customWidth="1"/>
    <col min="1573" max="1573" width="11.85546875" style="8" bestFit="1" customWidth="1"/>
    <col min="1574" max="1577" width="15.42578125" style="8" bestFit="1" customWidth="1"/>
    <col min="1578" max="1578" width="13.7109375" style="8" bestFit="1" customWidth="1"/>
    <col min="1579" max="1579" width="17.7109375" style="8" bestFit="1" customWidth="1"/>
    <col min="1580" max="1794" width="9.140625" style="8"/>
    <col min="1795" max="1795" width="20.42578125" style="8" bestFit="1" customWidth="1"/>
    <col min="1796" max="1796" width="9.42578125" style="8" customWidth="1"/>
    <col min="1797" max="1797" width="8" style="8" customWidth="1"/>
    <col min="1798" max="1798" width="12.5703125" style="8" customWidth="1"/>
    <col min="1799" max="1799" width="7.140625" style="8" customWidth="1"/>
    <col min="1800" max="1800" width="54.28515625" style="8" customWidth="1"/>
    <col min="1801" max="1801" width="11.85546875" style="8" bestFit="1" customWidth="1"/>
    <col min="1802" max="1802" width="11.85546875" style="8" customWidth="1"/>
    <col min="1803" max="1806" width="15.42578125" style="8" bestFit="1" customWidth="1"/>
    <col min="1807" max="1807" width="10.5703125" style="8" bestFit="1" customWidth="1"/>
    <col min="1808" max="1808" width="13.28515625" style="8" bestFit="1" customWidth="1"/>
    <col min="1809" max="1809" width="2.7109375" style="8" customWidth="1"/>
    <col min="1810" max="1810" width="12.42578125" style="8" bestFit="1" customWidth="1"/>
    <col min="1811" max="1811" width="11.85546875" style="8" bestFit="1" customWidth="1"/>
    <col min="1812" max="1815" width="15.42578125" style="8" bestFit="1" customWidth="1"/>
    <col min="1816" max="1816" width="10.5703125" style="8" bestFit="1" customWidth="1"/>
    <col min="1817" max="1817" width="17.7109375" style="8" bestFit="1" customWidth="1"/>
    <col min="1818" max="1818" width="2.7109375" style="8" customWidth="1"/>
    <col min="1819" max="1819" width="12.42578125" style="8" bestFit="1" customWidth="1"/>
    <col min="1820" max="1820" width="11.85546875" style="8" bestFit="1" customWidth="1"/>
    <col min="1821" max="1824" width="15.42578125" style="8" bestFit="1" customWidth="1"/>
    <col min="1825" max="1825" width="13.7109375" style="8" bestFit="1" customWidth="1"/>
    <col min="1826" max="1826" width="13.28515625" style="8" bestFit="1" customWidth="1"/>
    <col min="1827" max="1827" width="2.7109375" style="8" customWidth="1"/>
    <col min="1828" max="1828" width="10.7109375" style="8" customWidth="1"/>
    <col min="1829" max="1829" width="11.85546875" style="8" bestFit="1" customWidth="1"/>
    <col min="1830" max="1833" width="15.42578125" style="8" bestFit="1" customWidth="1"/>
    <col min="1834" max="1834" width="13.7109375" style="8" bestFit="1" customWidth="1"/>
    <col min="1835" max="1835" width="17.7109375" style="8" bestFit="1" customWidth="1"/>
    <col min="1836" max="2050" width="9.140625" style="8"/>
    <col min="2051" max="2051" width="20.42578125" style="8" bestFit="1" customWidth="1"/>
    <col min="2052" max="2052" width="9.42578125" style="8" customWidth="1"/>
    <col min="2053" max="2053" width="8" style="8" customWidth="1"/>
    <col min="2054" max="2054" width="12.5703125" style="8" customWidth="1"/>
    <col min="2055" max="2055" width="7.140625" style="8" customWidth="1"/>
    <col min="2056" max="2056" width="54.28515625" style="8" customWidth="1"/>
    <col min="2057" max="2057" width="11.85546875" style="8" bestFit="1" customWidth="1"/>
    <col min="2058" max="2058" width="11.85546875" style="8" customWidth="1"/>
    <col min="2059" max="2062" width="15.42578125" style="8" bestFit="1" customWidth="1"/>
    <col min="2063" max="2063" width="10.5703125" style="8" bestFit="1" customWidth="1"/>
    <col min="2064" max="2064" width="13.28515625" style="8" bestFit="1" customWidth="1"/>
    <col min="2065" max="2065" width="2.7109375" style="8" customWidth="1"/>
    <col min="2066" max="2066" width="12.42578125" style="8" bestFit="1" customWidth="1"/>
    <col min="2067" max="2067" width="11.85546875" style="8" bestFit="1" customWidth="1"/>
    <col min="2068" max="2071" width="15.42578125" style="8" bestFit="1" customWidth="1"/>
    <col min="2072" max="2072" width="10.5703125" style="8" bestFit="1" customWidth="1"/>
    <col min="2073" max="2073" width="17.7109375" style="8" bestFit="1" customWidth="1"/>
    <col min="2074" max="2074" width="2.7109375" style="8" customWidth="1"/>
    <col min="2075" max="2075" width="12.42578125" style="8" bestFit="1" customWidth="1"/>
    <col min="2076" max="2076" width="11.85546875" style="8" bestFit="1" customWidth="1"/>
    <col min="2077" max="2080" width="15.42578125" style="8" bestFit="1" customWidth="1"/>
    <col min="2081" max="2081" width="13.7109375" style="8" bestFit="1" customWidth="1"/>
    <col min="2082" max="2082" width="13.28515625" style="8" bestFit="1" customWidth="1"/>
    <col min="2083" max="2083" width="2.7109375" style="8" customWidth="1"/>
    <col min="2084" max="2084" width="10.7109375" style="8" customWidth="1"/>
    <col min="2085" max="2085" width="11.85546875" style="8" bestFit="1" customWidth="1"/>
    <col min="2086" max="2089" width="15.42578125" style="8" bestFit="1" customWidth="1"/>
    <col min="2090" max="2090" width="13.7109375" style="8" bestFit="1" customWidth="1"/>
    <col min="2091" max="2091" width="17.7109375" style="8" bestFit="1" customWidth="1"/>
    <col min="2092" max="2306" width="9.140625" style="8"/>
    <col min="2307" max="2307" width="20.42578125" style="8" bestFit="1" customWidth="1"/>
    <col min="2308" max="2308" width="9.42578125" style="8" customWidth="1"/>
    <col min="2309" max="2309" width="8" style="8" customWidth="1"/>
    <col min="2310" max="2310" width="12.5703125" style="8" customWidth="1"/>
    <col min="2311" max="2311" width="7.140625" style="8" customWidth="1"/>
    <col min="2312" max="2312" width="54.28515625" style="8" customWidth="1"/>
    <col min="2313" max="2313" width="11.85546875" style="8" bestFit="1" customWidth="1"/>
    <col min="2314" max="2314" width="11.85546875" style="8" customWidth="1"/>
    <col min="2315" max="2318" width="15.42578125" style="8" bestFit="1" customWidth="1"/>
    <col min="2319" max="2319" width="10.5703125" style="8" bestFit="1" customWidth="1"/>
    <col min="2320" max="2320" width="13.28515625" style="8" bestFit="1" customWidth="1"/>
    <col min="2321" max="2321" width="2.7109375" style="8" customWidth="1"/>
    <col min="2322" max="2322" width="12.42578125" style="8" bestFit="1" customWidth="1"/>
    <col min="2323" max="2323" width="11.85546875" style="8" bestFit="1" customWidth="1"/>
    <col min="2324" max="2327" width="15.42578125" style="8" bestFit="1" customWidth="1"/>
    <col min="2328" max="2328" width="10.5703125" style="8" bestFit="1" customWidth="1"/>
    <col min="2329" max="2329" width="17.7109375" style="8" bestFit="1" customWidth="1"/>
    <col min="2330" max="2330" width="2.7109375" style="8" customWidth="1"/>
    <col min="2331" max="2331" width="12.42578125" style="8" bestFit="1" customWidth="1"/>
    <col min="2332" max="2332" width="11.85546875" style="8" bestFit="1" customWidth="1"/>
    <col min="2333" max="2336" width="15.42578125" style="8" bestFit="1" customWidth="1"/>
    <col min="2337" max="2337" width="13.7109375" style="8" bestFit="1" customWidth="1"/>
    <col min="2338" max="2338" width="13.28515625" style="8" bestFit="1" customWidth="1"/>
    <col min="2339" max="2339" width="2.7109375" style="8" customWidth="1"/>
    <col min="2340" max="2340" width="10.7109375" style="8" customWidth="1"/>
    <col min="2341" max="2341" width="11.85546875" style="8" bestFit="1" customWidth="1"/>
    <col min="2342" max="2345" width="15.42578125" style="8" bestFit="1" customWidth="1"/>
    <col min="2346" max="2346" width="13.7109375" style="8" bestFit="1" customWidth="1"/>
    <col min="2347" max="2347" width="17.7109375" style="8" bestFit="1" customWidth="1"/>
    <col min="2348" max="2562" width="9.140625" style="8"/>
    <col min="2563" max="2563" width="20.42578125" style="8" bestFit="1" customWidth="1"/>
    <col min="2564" max="2564" width="9.42578125" style="8" customWidth="1"/>
    <col min="2565" max="2565" width="8" style="8" customWidth="1"/>
    <col min="2566" max="2566" width="12.5703125" style="8" customWidth="1"/>
    <col min="2567" max="2567" width="7.140625" style="8" customWidth="1"/>
    <col min="2568" max="2568" width="54.28515625" style="8" customWidth="1"/>
    <col min="2569" max="2569" width="11.85546875" style="8" bestFit="1" customWidth="1"/>
    <col min="2570" max="2570" width="11.85546875" style="8" customWidth="1"/>
    <col min="2571" max="2574" width="15.42578125" style="8" bestFit="1" customWidth="1"/>
    <col min="2575" max="2575" width="10.5703125" style="8" bestFit="1" customWidth="1"/>
    <col min="2576" max="2576" width="13.28515625" style="8" bestFit="1" customWidth="1"/>
    <col min="2577" max="2577" width="2.7109375" style="8" customWidth="1"/>
    <col min="2578" max="2578" width="12.42578125" style="8" bestFit="1" customWidth="1"/>
    <col min="2579" max="2579" width="11.85546875" style="8" bestFit="1" customWidth="1"/>
    <col min="2580" max="2583" width="15.42578125" style="8" bestFit="1" customWidth="1"/>
    <col min="2584" max="2584" width="10.5703125" style="8" bestFit="1" customWidth="1"/>
    <col min="2585" max="2585" width="17.7109375" style="8" bestFit="1" customWidth="1"/>
    <col min="2586" max="2586" width="2.7109375" style="8" customWidth="1"/>
    <col min="2587" max="2587" width="12.42578125" style="8" bestFit="1" customWidth="1"/>
    <col min="2588" max="2588" width="11.85546875" style="8" bestFit="1" customWidth="1"/>
    <col min="2589" max="2592" width="15.42578125" style="8" bestFit="1" customWidth="1"/>
    <col min="2593" max="2593" width="13.7109375" style="8" bestFit="1" customWidth="1"/>
    <col min="2594" max="2594" width="13.28515625" style="8" bestFit="1" customWidth="1"/>
    <col min="2595" max="2595" width="2.7109375" style="8" customWidth="1"/>
    <col min="2596" max="2596" width="10.7109375" style="8" customWidth="1"/>
    <col min="2597" max="2597" width="11.85546875" style="8" bestFit="1" customWidth="1"/>
    <col min="2598" max="2601" width="15.42578125" style="8" bestFit="1" customWidth="1"/>
    <col min="2602" max="2602" width="13.7109375" style="8" bestFit="1" customWidth="1"/>
    <col min="2603" max="2603" width="17.7109375" style="8" bestFit="1" customWidth="1"/>
    <col min="2604" max="2818" width="9.140625" style="8"/>
    <col min="2819" max="2819" width="20.42578125" style="8" bestFit="1" customWidth="1"/>
    <col min="2820" max="2820" width="9.42578125" style="8" customWidth="1"/>
    <col min="2821" max="2821" width="8" style="8" customWidth="1"/>
    <col min="2822" max="2822" width="12.5703125" style="8" customWidth="1"/>
    <col min="2823" max="2823" width="7.140625" style="8" customWidth="1"/>
    <col min="2824" max="2824" width="54.28515625" style="8" customWidth="1"/>
    <col min="2825" max="2825" width="11.85546875" style="8" bestFit="1" customWidth="1"/>
    <col min="2826" max="2826" width="11.85546875" style="8" customWidth="1"/>
    <col min="2827" max="2830" width="15.42578125" style="8" bestFit="1" customWidth="1"/>
    <col min="2831" max="2831" width="10.5703125" style="8" bestFit="1" customWidth="1"/>
    <col min="2832" max="2832" width="13.28515625" style="8" bestFit="1" customWidth="1"/>
    <col min="2833" max="2833" width="2.7109375" style="8" customWidth="1"/>
    <col min="2834" max="2834" width="12.42578125" style="8" bestFit="1" customWidth="1"/>
    <col min="2835" max="2835" width="11.85546875" style="8" bestFit="1" customWidth="1"/>
    <col min="2836" max="2839" width="15.42578125" style="8" bestFit="1" customWidth="1"/>
    <col min="2840" max="2840" width="10.5703125" style="8" bestFit="1" customWidth="1"/>
    <col min="2841" max="2841" width="17.7109375" style="8" bestFit="1" customWidth="1"/>
    <col min="2842" max="2842" width="2.7109375" style="8" customWidth="1"/>
    <col min="2843" max="2843" width="12.42578125" style="8" bestFit="1" customWidth="1"/>
    <col min="2844" max="2844" width="11.85546875" style="8" bestFit="1" customWidth="1"/>
    <col min="2845" max="2848" width="15.42578125" style="8" bestFit="1" customWidth="1"/>
    <col min="2849" max="2849" width="13.7109375" style="8" bestFit="1" customWidth="1"/>
    <col min="2850" max="2850" width="13.28515625" style="8" bestFit="1" customWidth="1"/>
    <col min="2851" max="2851" width="2.7109375" style="8" customWidth="1"/>
    <col min="2852" max="2852" width="10.7109375" style="8" customWidth="1"/>
    <col min="2853" max="2853" width="11.85546875" style="8" bestFit="1" customWidth="1"/>
    <col min="2854" max="2857" width="15.42578125" style="8" bestFit="1" customWidth="1"/>
    <col min="2858" max="2858" width="13.7109375" style="8" bestFit="1" customWidth="1"/>
    <col min="2859" max="2859" width="17.7109375" style="8" bestFit="1" customWidth="1"/>
    <col min="2860" max="3074" width="9.140625" style="8"/>
    <col min="3075" max="3075" width="20.42578125" style="8" bestFit="1" customWidth="1"/>
    <col min="3076" max="3076" width="9.42578125" style="8" customWidth="1"/>
    <col min="3077" max="3077" width="8" style="8" customWidth="1"/>
    <col min="3078" max="3078" width="12.5703125" style="8" customWidth="1"/>
    <col min="3079" max="3079" width="7.140625" style="8" customWidth="1"/>
    <col min="3080" max="3080" width="54.28515625" style="8" customWidth="1"/>
    <col min="3081" max="3081" width="11.85546875" style="8" bestFit="1" customWidth="1"/>
    <col min="3082" max="3082" width="11.85546875" style="8" customWidth="1"/>
    <col min="3083" max="3086" width="15.42578125" style="8" bestFit="1" customWidth="1"/>
    <col min="3087" max="3087" width="10.5703125" style="8" bestFit="1" customWidth="1"/>
    <col min="3088" max="3088" width="13.28515625" style="8" bestFit="1" customWidth="1"/>
    <col min="3089" max="3089" width="2.7109375" style="8" customWidth="1"/>
    <col min="3090" max="3090" width="12.42578125" style="8" bestFit="1" customWidth="1"/>
    <col min="3091" max="3091" width="11.85546875" style="8" bestFit="1" customWidth="1"/>
    <col min="3092" max="3095" width="15.42578125" style="8" bestFit="1" customWidth="1"/>
    <col min="3096" max="3096" width="10.5703125" style="8" bestFit="1" customWidth="1"/>
    <col min="3097" max="3097" width="17.7109375" style="8" bestFit="1" customWidth="1"/>
    <col min="3098" max="3098" width="2.7109375" style="8" customWidth="1"/>
    <col min="3099" max="3099" width="12.42578125" style="8" bestFit="1" customWidth="1"/>
    <col min="3100" max="3100" width="11.85546875" style="8" bestFit="1" customWidth="1"/>
    <col min="3101" max="3104" width="15.42578125" style="8" bestFit="1" customWidth="1"/>
    <col min="3105" max="3105" width="13.7109375" style="8" bestFit="1" customWidth="1"/>
    <col min="3106" max="3106" width="13.28515625" style="8" bestFit="1" customWidth="1"/>
    <col min="3107" max="3107" width="2.7109375" style="8" customWidth="1"/>
    <col min="3108" max="3108" width="10.7109375" style="8" customWidth="1"/>
    <col min="3109" max="3109" width="11.85546875" style="8" bestFit="1" customWidth="1"/>
    <col min="3110" max="3113" width="15.42578125" style="8" bestFit="1" customWidth="1"/>
    <col min="3114" max="3114" width="13.7109375" style="8" bestFit="1" customWidth="1"/>
    <col min="3115" max="3115" width="17.7109375" style="8" bestFit="1" customWidth="1"/>
    <col min="3116" max="3330" width="9.140625" style="8"/>
    <col min="3331" max="3331" width="20.42578125" style="8" bestFit="1" customWidth="1"/>
    <col min="3332" max="3332" width="9.42578125" style="8" customWidth="1"/>
    <col min="3333" max="3333" width="8" style="8" customWidth="1"/>
    <col min="3334" max="3334" width="12.5703125" style="8" customWidth="1"/>
    <col min="3335" max="3335" width="7.140625" style="8" customWidth="1"/>
    <col min="3336" max="3336" width="54.28515625" style="8" customWidth="1"/>
    <col min="3337" max="3337" width="11.85546875" style="8" bestFit="1" customWidth="1"/>
    <col min="3338" max="3338" width="11.85546875" style="8" customWidth="1"/>
    <col min="3339" max="3342" width="15.42578125" style="8" bestFit="1" customWidth="1"/>
    <col min="3343" max="3343" width="10.5703125" style="8" bestFit="1" customWidth="1"/>
    <col min="3344" max="3344" width="13.28515625" style="8" bestFit="1" customWidth="1"/>
    <col min="3345" max="3345" width="2.7109375" style="8" customWidth="1"/>
    <col min="3346" max="3346" width="12.42578125" style="8" bestFit="1" customWidth="1"/>
    <col min="3347" max="3347" width="11.85546875" style="8" bestFit="1" customWidth="1"/>
    <col min="3348" max="3351" width="15.42578125" style="8" bestFit="1" customWidth="1"/>
    <col min="3352" max="3352" width="10.5703125" style="8" bestFit="1" customWidth="1"/>
    <col min="3353" max="3353" width="17.7109375" style="8" bestFit="1" customWidth="1"/>
    <col min="3354" max="3354" width="2.7109375" style="8" customWidth="1"/>
    <col min="3355" max="3355" width="12.42578125" style="8" bestFit="1" customWidth="1"/>
    <col min="3356" max="3356" width="11.85546875" style="8" bestFit="1" customWidth="1"/>
    <col min="3357" max="3360" width="15.42578125" style="8" bestFit="1" customWidth="1"/>
    <col min="3361" max="3361" width="13.7109375" style="8" bestFit="1" customWidth="1"/>
    <col min="3362" max="3362" width="13.28515625" style="8" bestFit="1" customWidth="1"/>
    <col min="3363" max="3363" width="2.7109375" style="8" customWidth="1"/>
    <col min="3364" max="3364" width="10.7109375" style="8" customWidth="1"/>
    <col min="3365" max="3365" width="11.85546875" style="8" bestFit="1" customWidth="1"/>
    <col min="3366" max="3369" width="15.42578125" style="8" bestFit="1" customWidth="1"/>
    <col min="3370" max="3370" width="13.7109375" style="8" bestFit="1" customWidth="1"/>
    <col min="3371" max="3371" width="17.7109375" style="8" bestFit="1" customWidth="1"/>
    <col min="3372" max="3586" width="9.140625" style="8"/>
    <col min="3587" max="3587" width="20.42578125" style="8" bestFit="1" customWidth="1"/>
    <col min="3588" max="3588" width="9.42578125" style="8" customWidth="1"/>
    <col min="3589" max="3589" width="8" style="8" customWidth="1"/>
    <col min="3590" max="3590" width="12.5703125" style="8" customWidth="1"/>
    <col min="3591" max="3591" width="7.140625" style="8" customWidth="1"/>
    <col min="3592" max="3592" width="54.28515625" style="8" customWidth="1"/>
    <col min="3593" max="3593" width="11.85546875" style="8" bestFit="1" customWidth="1"/>
    <col min="3594" max="3594" width="11.85546875" style="8" customWidth="1"/>
    <col min="3595" max="3598" width="15.42578125" style="8" bestFit="1" customWidth="1"/>
    <col min="3599" max="3599" width="10.5703125" style="8" bestFit="1" customWidth="1"/>
    <col min="3600" max="3600" width="13.28515625" style="8" bestFit="1" customWidth="1"/>
    <col min="3601" max="3601" width="2.7109375" style="8" customWidth="1"/>
    <col min="3602" max="3602" width="12.42578125" style="8" bestFit="1" customWidth="1"/>
    <col min="3603" max="3603" width="11.85546875" style="8" bestFit="1" customWidth="1"/>
    <col min="3604" max="3607" width="15.42578125" style="8" bestFit="1" customWidth="1"/>
    <col min="3608" max="3608" width="10.5703125" style="8" bestFit="1" customWidth="1"/>
    <col min="3609" max="3609" width="17.7109375" style="8" bestFit="1" customWidth="1"/>
    <col min="3610" max="3610" width="2.7109375" style="8" customWidth="1"/>
    <col min="3611" max="3611" width="12.42578125" style="8" bestFit="1" customWidth="1"/>
    <col min="3612" max="3612" width="11.85546875" style="8" bestFit="1" customWidth="1"/>
    <col min="3613" max="3616" width="15.42578125" style="8" bestFit="1" customWidth="1"/>
    <col min="3617" max="3617" width="13.7109375" style="8" bestFit="1" customWidth="1"/>
    <col min="3618" max="3618" width="13.28515625" style="8" bestFit="1" customWidth="1"/>
    <col min="3619" max="3619" width="2.7109375" style="8" customWidth="1"/>
    <col min="3620" max="3620" width="10.7109375" style="8" customWidth="1"/>
    <col min="3621" max="3621" width="11.85546875" style="8" bestFit="1" customWidth="1"/>
    <col min="3622" max="3625" width="15.42578125" style="8" bestFit="1" customWidth="1"/>
    <col min="3626" max="3626" width="13.7109375" style="8" bestFit="1" customWidth="1"/>
    <col min="3627" max="3627" width="17.7109375" style="8" bestFit="1" customWidth="1"/>
    <col min="3628" max="3842" width="9.140625" style="8"/>
    <col min="3843" max="3843" width="20.42578125" style="8" bestFit="1" customWidth="1"/>
    <col min="3844" max="3844" width="9.42578125" style="8" customWidth="1"/>
    <col min="3845" max="3845" width="8" style="8" customWidth="1"/>
    <col min="3846" max="3846" width="12.5703125" style="8" customWidth="1"/>
    <col min="3847" max="3847" width="7.140625" style="8" customWidth="1"/>
    <col min="3848" max="3848" width="54.28515625" style="8" customWidth="1"/>
    <col min="3849" max="3849" width="11.85546875" style="8" bestFit="1" customWidth="1"/>
    <col min="3850" max="3850" width="11.85546875" style="8" customWidth="1"/>
    <col min="3851" max="3854" width="15.42578125" style="8" bestFit="1" customWidth="1"/>
    <col min="3855" max="3855" width="10.5703125" style="8" bestFit="1" customWidth="1"/>
    <col min="3856" max="3856" width="13.28515625" style="8" bestFit="1" customWidth="1"/>
    <col min="3857" max="3857" width="2.7109375" style="8" customWidth="1"/>
    <col min="3858" max="3858" width="12.42578125" style="8" bestFit="1" customWidth="1"/>
    <col min="3859" max="3859" width="11.85546875" style="8" bestFit="1" customWidth="1"/>
    <col min="3860" max="3863" width="15.42578125" style="8" bestFit="1" customWidth="1"/>
    <col min="3864" max="3864" width="10.5703125" style="8" bestFit="1" customWidth="1"/>
    <col min="3865" max="3865" width="17.7109375" style="8" bestFit="1" customWidth="1"/>
    <col min="3866" max="3866" width="2.7109375" style="8" customWidth="1"/>
    <col min="3867" max="3867" width="12.42578125" style="8" bestFit="1" customWidth="1"/>
    <col min="3868" max="3868" width="11.85546875" style="8" bestFit="1" customWidth="1"/>
    <col min="3869" max="3872" width="15.42578125" style="8" bestFit="1" customWidth="1"/>
    <col min="3873" max="3873" width="13.7109375" style="8" bestFit="1" customWidth="1"/>
    <col min="3874" max="3874" width="13.28515625" style="8" bestFit="1" customWidth="1"/>
    <col min="3875" max="3875" width="2.7109375" style="8" customWidth="1"/>
    <col min="3876" max="3876" width="10.7109375" style="8" customWidth="1"/>
    <col min="3877" max="3877" width="11.85546875" style="8" bestFit="1" customWidth="1"/>
    <col min="3878" max="3881" width="15.42578125" style="8" bestFit="1" customWidth="1"/>
    <col min="3882" max="3882" width="13.7109375" style="8" bestFit="1" customWidth="1"/>
    <col min="3883" max="3883" width="17.7109375" style="8" bestFit="1" customWidth="1"/>
    <col min="3884" max="4098" width="9.140625" style="8"/>
    <col min="4099" max="4099" width="20.42578125" style="8" bestFit="1" customWidth="1"/>
    <col min="4100" max="4100" width="9.42578125" style="8" customWidth="1"/>
    <col min="4101" max="4101" width="8" style="8" customWidth="1"/>
    <col min="4102" max="4102" width="12.5703125" style="8" customWidth="1"/>
    <col min="4103" max="4103" width="7.140625" style="8" customWidth="1"/>
    <col min="4104" max="4104" width="54.28515625" style="8" customWidth="1"/>
    <col min="4105" max="4105" width="11.85546875" style="8" bestFit="1" customWidth="1"/>
    <col min="4106" max="4106" width="11.85546875" style="8" customWidth="1"/>
    <col min="4107" max="4110" width="15.42578125" style="8" bestFit="1" customWidth="1"/>
    <col min="4111" max="4111" width="10.5703125" style="8" bestFit="1" customWidth="1"/>
    <col min="4112" max="4112" width="13.28515625" style="8" bestFit="1" customWidth="1"/>
    <col min="4113" max="4113" width="2.7109375" style="8" customWidth="1"/>
    <col min="4114" max="4114" width="12.42578125" style="8" bestFit="1" customWidth="1"/>
    <col min="4115" max="4115" width="11.85546875" style="8" bestFit="1" customWidth="1"/>
    <col min="4116" max="4119" width="15.42578125" style="8" bestFit="1" customWidth="1"/>
    <col min="4120" max="4120" width="10.5703125" style="8" bestFit="1" customWidth="1"/>
    <col min="4121" max="4121" width="17.7109375" style="8" bestFit="1" customWidth="1"/>
    <col min="4122" max="4122" width="2.7109375" style="8" customWidth="1"/>
    <col min="4123" max="4123" width="12.42578125" style="8" bestFit="1" customWidth="1"/>
    <col min="4124" max="4124" width="11.85546875" style="8" bestFit="1" customWidth="1"/>
    <col min="4125" max="4128" width="15.42578125" style="8" bestFit="1" customWidth="1"/>
    <col min="4129" max="4129" width="13.7109375" style="8" bestFit="1" customWidth="1"/>
    <col min="4130" max="4130" width="13.28515625" style="8" bestFit="1" customWidth="1"/>
    <col min="4131" max="4131" width="2.7109375" style="8" customWidth="1"/>
    <col min="4132" max="4132" width="10.7109375" style="8" customWidth="1"/>
    <col min="4133" max="4133" width="11.85546875" style="8" bestFit="1" customWidth="1"/>
    <col min="4134" max="4137" width="15.42578125" style="8" bestFit="1" customWidth="1"/>
    <col min="4138" max="4138" width="13.7109375" style="8" bestFit="1" customWidth="1"/>
    <col min="4139" max="4139" width="17.7109375" style="8" bestFit="1" customWidth="1"/>
    <col min="4140" max="4354" width="9.140625" style="8"/>
    <col min="4355" max="4355" width="20.42578125" style="8" bestFit="1" customWidth="1"/>
    <col min="4356" max="4356" width="9.42578125" style="8" customWidth="1"/>
    <col min="4357" max="4357" width="8" style="8" customWidth="1"/>
    <col min="4358" max="4358" width="12.5703125" style="8" customWidth="1"/>
    <col min="4359" max="4359" width="7.140625" style="8" customWidth="1"/>
    <col min="4360" max="4360" width="54.28515625" style="8" customWidth="1"/>
    <col min="4361" max="4361" width="11.85546875" style="8" bestFit="1" customWidth="1"/>
    <col min="4362" max="4362" width="11.85546875" style="8" customWidth="1"/>
    <col min="4363" max="4366" width="15.42578125" style="8" bestFit="1" customWidth="1"/>
    <col min="4367" max="4367" width="10.5703125" style="8" bestFit="1" customWidth="1"/>
    <col min="4368" max="4368" width="13.28515625" style="8" bestFit="1" customWidth="1"/>
    <col min="4369" max="4369" width="2.7109375" style="8" customWidth="1"/>
    <col min="4370" max="4370" width="12.42578125" style="8" bestFit="1" customWidth="1"/>
    <col min="4371" max="4371" width="11.85546875" style="8" bestFit="1" customWidth="1"/>
    <col min="4372" max="4375" width="15.42578125" style="8" bestFit="1" customWidth="1"/>
    <col min="4376" max="4376" width="10.5703125" style="8" bestFit="1" customWidth="1"/>
    <col min="4377" max="4377" width="17.7109375" style="8" bestFit="1" customWidth="1"/>
    <col min="4378" max="4378" width="2.7109375" style="8" customWidth="1"/>
    <col min="4379" max="4379" width="12.42578125" style="8" bestFit="1" customWidth="1"/>
    <col min="4380" max="4380" width="11.85546875" style="8" bestFit="1" customWidth="1"/>
    <col min="4381" max="4384" width="15.42578125" style="8" bestFit="1" customWidth="1"/>
    <col min="4385" max="4385" width="13.7109375" style="8" bestFit="1" customWidth="1"/>
    <col min="4386" max="4386" width="13.28515625" style="8" bestFit="1" customWidth="1"/>
    <col min="4387" max="4387" width="2.7109375" style="8" customWidth="1"/>
    <col min="4388" max="4388" width="10.7109375" style="8" customWidth="1"/>
    <col min="4389" max="4389" width="11.85546875" style="8" bestFit="1" customWidth="1"/>
    <col min="4390" max="4393" width="15.42578125" style="8" bestFit="1" customWidth="1"/>
    <col min="4394" max="4394" width="13.7109375" style="8" bestFit="1" customWidth="1"/>
    <col min="4395" max="4395" width="17.7109375" style="8" bestFit="1" customWidth="1"/>
    <col min="4396" max="4610" width="9.140625" style="8"/>
    <col min="4611" max="4611" width="20.42578125" style="8" bestFit="1" customWidth="1"/>
    <col min="4612" max="4612" width="9.42578125" style="8" customWidth="1"/>
    <col min="4613" max="4613" width="8" style="8" customWidth="1"/>
    <col min="4614" max="4614" width="12.5703125" style="8" customWidth="1"/>
    <col min="4615" max="4615" width="7.140625" style="8" customWidth="1"/>
    <col min="4616" max="4616" width="54.28515625" style="8" customWidth="1"/>
    <col min="4617" max="4617" width="11.85546875" style="8" bestFit="1" customWidth="1"/>
    <col min="4618" max="4618" width="11.85546875" style="8" customWidth="1"/>
    <col min="4619" max="4622" width="15.42578125" style="8" bestFit="1" customWidth="1"/>
    <col min="4623" max="4623" width="10.5703125" style="8" bestFit="1" customWidth="1"/>
    <col min="4624" max="4624" width="13.28515625" style="8" bestFit="1" customWidth="1"/>
    <col min="4625" max="4625" width="2.7109375" style="8" customWidth="1"/>
    <col min="4626" max="4626" width="12.42578125" style="8" bestFit="1" customWidth="1"/>
    <col min="4627" max="4627" width="11.85546875" style="8" bestFit="1" customWidth="1"/>
    <col min="4628" max="4631" width="15.42578125" style="8" bestFit="1" customWidth="1"/>
    <col min="4632" max="4632" width="10.5703125" style="8" bestFit="1" customWidth="1"/>
    <col min="4633" max="4633" width="17.7109375" style="8" bestFit="1" customWidth="1"/>
    <col min="4634" max="4634" width="2.7109375" style="8" customWidth="1"/>
    <col min="4635" max="4635" width="12.42578125" style="8" bestFit="1" customWidth="1"/>
    <col min="4636" max="4636" width="11.85546875" style="8" bestFit="1" customWidth="1"/>
    <col min="4637" max="4640" width="15.42578125" style="8" bestFit="1" customWidth="1"/>
    <col min="4641" max="4641" width="13.7109375" style="8" bestFit="1" customWidth="1"/>
    <col min="4642" max="4642" width="13.28515625" style="8" bestFit="1" customWidth="1"/>
    <col min="4643" max="4643" width="2.7109375" style="8" customWidth="1"/>
    <col min="4644" max="4644" width="10.7109375" style="8" customWidth="1"/>
    <col min="4645" max="4645" width="11.85546875" style="8" bestFit="1" customWidth="1"/>
    <col min="4646" max="4649" width="15.42578125" style="8" bestFit="1" customWidth="1"/>
    <col min="4650" max="4650" width="13.7109375" style="8" bestFit="1" customWidth="1"/>
    <col min="4651" max="4651" width="17.7109375" style="8" bestFit="1" customWidth="1"/>
    <col min="4652" max="4866" width="9.140625" style="8"/>
    <col min="4867" max="4867" width="20.42578125" style="8" bestFit="1" customWidth="1"/>
    <col min="4868" max="4868" width="9.42578125" style="8" customWidth="1"/>
    <col min="4869" max="4869" width="8" style="8" customWidth="1"/>
    <col min="4870" max="4870" width="12.5703125" style="8" customWidth="1"/>
    <col min="4871" max="4871" width="7.140625" style="8" customWidth="1"/>
    <col min="4872" max="4872" width="54.28515625" style="8" customWidth="1"/>
    <col min="4873" max="4873" width="11.85546875" style="8" bestFit="1" customWidth="1"/>
    <col min="4874" max="4874" width="11.85546875" style="8" customWidth="1"/>
    <col min="4875" max="4878" width="15.42578125" style="8" bestFit="1" customWidth="1"/>
    <col min="4879" max="4879" width="10.5703125" style="8" bestFit="1" customWidth="1"/>
    <col min="4880" max="4880" width="13.28515625" style="8" bestFit="1" customWidth="1"/>
    <col min="4881" max="4881" width="2.7109375" style="8" customWidth="1"/>
    <col min="4882" max="4882" width="12.42578125" style="8" bestFit="1" customWidth="1"/>
    <col min="4883" max="4883" width="11.85546875" style="8" bestFit="1" customWidth="1"/>
    <col min="4884" max="4887" width="15.42578125" style="8" bestFit="1" customWidth="1"/>
    <col min="4888" max="4888" width="10.5703125" style="8" bestFit="1" customWidth="1"/>
    <col min="4889" max="4889" width="17.7109375" style="8" bestFit="1" customWidth="1"/>
    <col min="4890" max="4890" width="2.7109375" style="8" customWidth="1"/>
    <col min="4891" max="4891" width="12.42578125" style="8" bestFit="1" customWidth="1"/>
    <col min="4892" max="4892" width="11.85546875" style="8" bestFit="1" customWidth="1"/>
    <col min="4893" max="4896" width="15.42578125" style="8" bestFit="1" customWidth="1"/>
    <col min="4897" max="4897" width="13.7109375" style="8" bestFit="1" customWidth="1"/>
    <col min="4898" max="4898" width="13.28515625" style="8" bestFit="1" customWidth="1"/>
    <col min="4899" max="4899" width="2.7109375" style="8" customWidth="1"/>
    <col min="4900" max="4900" width="10.7109375" style="8" customWidth="1"/>
    <col min="4901" max="4901" width="11.85546875" style="8" bestFit="1" customWidth="1"/>
    <col min="4902" max="4905" width="15.42578125" style="8" bestFit="1" customWidth="1"/>
    <col min="4906" max="4906" width="13.7109375" style="8" bestFit="1" customWidth="1"/>
    <col min="4907" max="4907" width="17.7109375" style="8" bestFit="1" customWidth="1"/>
    <col min="4908" max="5122" width="9.140625" style="8"/>
    <col min="5123" max="5123" width="20.42578125" style="8" bestFit="1" customWidth="1"/>
    <col min="5124" max="5124" width="9.42578125" style="8" customWidth="1"/>
    <col min="5125" max="5125" width="8" style="8" customWidth="1"/>
    <col min="5126" max="5126" width="12.5703125" style="8" customWidth="1"/>
    <col min="5127" max="5127" width="7.140625" style="8" customWidth="1"/>
    <col min="5128" max="5128" width="54.28515625" style="8" customWidth="1"/>
    <col min="5129" max="5129" width="11.85546875" style="8" bestFit="1" customWidth="1"/>
    <col min="5130" max="5130" width="11.85546875" style="8" customWidth="1"/>
    <col min="5131" max="5134" width="15.42578125" style="8" bestFit="1" customWidth="1"/>
    <col min="5135" max="5135" width="10.5703125" style="8" bestFit="1" customWidth="1"/>
    <col min="5136" max="5136" width="13.28515625" style="8" bestFit="1" customWidth="1"/>
    <col min="5137" max="5137" width="2.7109375" style="8" customWidth="1"/>
    <col min="5138" max="5138" width="12.42578125" style="8" bestFit="1" customWidth="1"/>
    <col min="5139" max="5139" width="11.85546875" style="8" bestFit="1" customWidth="1"/>
    <col min="5140" max="5143" width="15.42578125" style="8" bestFit="1" customWidth="1"/>
    <col min="5144" max="5144" width="10.5703125" style="8" bestFit="1" customWidth="1"/>
    <col min="5145" max="5145" width="17.7109375" style="8" bestFit="1" customWidth="1"/>
    <col min="5146" max="5146" width="2.7109375" style="8" customWidth="1"/>
    <col min="5147" max="5147" width="12.42578125" style="8" bestFit="1" customWidth="1"/>
    <col min="5148" max="5148" width="11.85546875" style="8" bestFit="1" customWidth="1"/>
    <col min="5149" max="5152" width="15.42578125" style="8" bestFit="1" customWidth="1"/>
    <col min="5153" max="5153" width="13.7109375" style="8" bestFit="1" customWidth="1"/>
    <col min="5154" max="5154" width="13.28515625" style="8" bestFit="1" customWidth="1"/>
    <col min="5155" max="5155" width="2.7109375" style="8" customWidth="1"/>
    <col min="5156" max="5156" width="10.7109375" style="8" customWidth="1"/>
    <col min="5157" max="5157" width="11.85546875" style="8" bestFit="1" customWidth="1"/>
    <col min="5158" max="5161" width="15.42578125" style="8" bestFit="1" customWidth="1"/>
    <col min="5162" max="5162" width="13.7109375" style="8" bestFit="1" customWidth="1"/>
    <col min="5163" max="5163" width="17.7109375" style="8" bestFit="1" customWidth="1"/>
    <col min="5164" max="5378" width="9.140625" style="8"/>
    <col min="5379" max="5379" width="20.42578125" style="8" bestFit="1" customWidth="1"/>
    <col min="5380" max="5380" width="9.42578125" style="8" customWidth="1"/>
    <col min="5381" max="5381" width="8" style="8" customWidth="1"/>
    <col min="5382" max="5382" width="12.5703125" style="8" customWidth="1"/>
    <col min="5383" max="5383" width="7.140625" style="8" customWidth="1"/>
    <col min="5384" max="5384" width="54.28515625" style="8" customWidth="1"/>
    <col min="5385" max="5385" width="11.85546875" style="8" bestFit="1" customWidth="1"/>
    <col min="5386" max="5386" width="11.85546875" style="8" customWidth="1"/>
    <col min="5387" max="5390" width="15.42578125" style="8" bestFit="1" customWidth="1"/>
    <col min="5391" max="5391" width="10.5703125" style="8" bestFit="1" customWidth="1"/>
    <col min="5392" max="5392" width="13.28515625" style="8" bestFit="1" customWidth="1"/>
    <col min="5393" max="5393" width="2.7109375" style="8" customWidth="1"/>
    <col min="5394" max="5394" width="12.42578125" style="8" bestFit="1" customWidth="1"/>
    <col min="5395" max="5395" width="11.85546875" style="8" bestFit="1" customWidth="1"/>
    <col min="5396" max="5399" width="15.42578125" style="8" bestFit="1" customWidth="1"/>
    <col min="5400" max="5400" width="10.5703125" style="8" bestFit="1" customWidth="1"/>
    <col min="5401" max="5401" width="17.7109375" style="8" bestFit="1" customWidth="1"/>
    <col min="5402" max="5402" width="2.7109375" style="8" customWidth="1"/>
    <col min="5403" max="5403" width="12.42578125" style="8" bestFit="1" customWidth="1"/>
    <col min="5404" max="5404" width="11.85546875" style="8" bestFit="1" customWidth="1"/>
    <col min="5405" max="5408" width="15.42578125" style="8" bestFit="1" customWidth="1"/>
    <col min="5409" max="5409" width="13.7109375" style="8" bestFit="1" customWidth="1"/>
    <col min="5410" max="5410" width="13.28515625" style="8" bestFit="1" customWidth="1"/>
    <col min="5411" max="5411" width="2.7109375" style="8" customWidth="1"/>
    <col min="5412" max="5412" width="10.7109375" style="8" customWidth="1"/>
    <col min="5413" max="5413" width="11.85546875" style="8" bestFit="1" customWidth="1"/>
    <col min="5414" max="5417" width="15.42578125" style="8" bestFit="1" customWidth="1"/>
    <col min="5418" max="5418" width="13.7109375" style="8" bestFit="1" customWidth="1"/>
    <col min="5419" max="5419" width="17.7109375" style="8" bestFit="1" customWidth="1"/>
    <col min="5420" max="5634" width="9.140625" style="8"/>
    <col min="5635" max="5635" width="20.42578125" style="8" bestFit="1" customWidth="1"/>
    <col min="5636" max="5636" width="9.42578125" style="8" customWidth="1"/>
    <col min="5637" max="5637" width="8" style="8" customWidth="1"/>
    <col min="5638" max="5638" width="12.5703125" style="8" customWidth="1"/>
    <col min="5639" max="5639" width="7.140625" style="8" customWidth="1"/>
    <col min="5640" max="5640" width="54.28515625" style="8" customWidth="1"/>
    <col min="5641" max="5641" width="11.85546875" style="8" bestFit="1" customWidth="1"/>
    <col min="5642" max="5642" width="11.85546875" style="8" customWidth="1"/>
    <col min="5643" max="5646" width="15.42578125" style="8" bestFit="1" customWidth="1"/>
    <col min="5647" max="5647" width="10.5703125" style="8" bestFit="1" customWidth="1"/>
    <col min="5648" max="5648" width="13.28515625" style="8" bestFit="1" customWidth="1"/>
    <col min="5649" max="5649" width="2.7109375" style="8" customWidth="1"/>
    <col min="5650" max="5650" width="12.42578125" style="8" bestFit="1" customWidth="1"/>
    <col min="5651" max="5651" width="11.85546875" style="8" bestFit="1" customWidth="1"/>
    <col min="5652" max="5655" width="15.42578125" style="8" bestFit="1" customWidth="1"/>
    <col min="5656" max="5656" width="10.5703125" style="8" bestFit="1" customWidth="1"/>
    <col min="5657" max="5657" width="17.7109375" style="8" bestFit="1" customWidth="1"/>
    <col min="5658" max="5658" width="2.7109375" style="8" customWidth="1"/>
    <col min="5659" max="5659" width="12.42578125" style="8" bestFit="1" customWidth="1"/>
    <col min="5660" max="5660" width="11.85546875" style="8" bestFit="1" customWidth="1"/>
    <col min="5661" max="5664" width="15.42578125" style="8" bestFit="1" customWidth="1"/>
    <col min="5665" max="5665" width="13.7109375" style="8" bestFit="1" customWidth="1"/>
    <col min="5666" max="5666" width="13.28515625" style="8" bestFit="1" customWidth="1"/>
    <col min="5667" max="5667" width="2.7109375" style="8" customWidth="1"/>
    <col min="5668" max="5668" width="10.7109375" style="8" customWidth="1"/>
    <col min="5669" max="5669" width="11.85546875" style="8" bestFit="1" customWidth="1"/>
    <col min="5670" max="5673" width="15.42578125" style="8" bestFit="1" customWidth="1"/>
    <col min="5674" max="5674" width="13.7109375" style="8" bestFit="1" customWidth="1"/>
    <col min="5675" max="5675" width="17.7109375" style="8" bestFit="1" customWidth="1"/>
    <col min="5676" max="5890" width="9.140625" style="8"/>
    <col min="5891" max="5891" width="20.42578125" style="8" bestFit="1" customWidth="1"/>
    <col min="5892" max="5892" width="9.42578125" style="8" customWidth="1"/>
    <col min="5893" max="5893" width="8" style="8" customWidth="1"/>
    <col min="5894" max="5894" width="12.5703125" style="8" customWidth="1"/>
    <col min="5895" max="5895" width="7.140625" style="8" customWidth="1"/>
    <col min="5896" max="5896" width="54.28515625" style="8" customWidth="1"/>
    <col min="5897" max="5897" width="11.85546875" style="8" bestFit="1" customWidth="1"/>
    <col min="5898" max="5898" width="11.85546875" style="8" customWidth="1"/>
    <col min="5899" max="5902" width="15.42578125" style="8" bestFit="1" customWidth="1"/>
    <col min="5903" max="5903" width="10.5703125" style="8" bestFit="1" customWidth="1"/>
    <col min="5904" max="5904" width="13.28515625" style="8" bestFit="1" customWidth="1"/>
    <col min="5905" max="5905" width="2.7109375" style="8" customWidth="1"/>
    <col min="5906" max="5906" width="12.42578125" style="8" bestFit="1" customWidth="1"/>
    <col min="5907" max="5907" width="11.85546875" style="8" bestFit="1" customWidth="1"/>
    <col min="5908" max="5911" width="15.42578125" style="8" bestFit="1" customWidth="1"/>
    <col min="5912" max="5912" width="10.5703125" style="8" bestFit="1" customWidth="1"/>
    <col min="5913" max="5913" width="17.7109375" style="8" bestFit="1" customWidth="1"/>
    <col min="5914" max="5914" width="2.7109375" style="8" customWidth="1"/>
    <col min="5915" max="5915" width="12.42578125" style="8" bestFit="1" customWidth="1"/>
    <col min="5916" max="5916" width="11.85546875" style="8" bestFit="1" customWidth="1"/>
    <col min="5917" max="5920" width="15.42578125" style="8" bestFit="1" customWidth="1"/>
    <col min="5921" max="5921" width="13.7109375" style="8" bestFit="1" customWidth="1"/>
    <col min="5922" max="5922" width="13.28515625" style="8" bestFit="1" customWidth="1"/>
    <col min="5923" max="5923" width="2.7109375" style="8" customWidth="1"/>
    <col min="5924" max="5924" width="10.7109375" style="8" customWidth="1"/>
    <col min="5925" max="5925" width="11.85546875" style="8" bestFit="1" customWidth="1"/>
    <col min="5926" max="5929" width="15.42578125" style="8" bestFit="1" customWidth="1"/>
    <col min="5930" max="5930" width="13.7109375" style="8" bestFit="1" customWidth="1"/>
    <col min="5931" max="5931" width="17.7109375" style="8" bestFit="1" customWidth="1"/>
    <col min="5932" max="6146" width="9.140625" style="8"/>
    <col min="6147" max="6147" width="20.42578125" style="8" bestFit="1" customWidth="1"/>
    <col min="6148" max="6148" width="9.42578125" style="8" customWidth="1"/>
    <col min="6149" max="6149" width="8" style="8" customWidth="1"/>
    <col min="6150" max="6150" width="12.5703125" style="8" customWidth="1"/>
    <col min="6151" max="6151" width="7.140625" style="8" customWidth="1"/>
    <col min="6152" max="6152" width="54.28515625" style="8" customWidth="1"/>
    <col min="6153" max="6153" width="11.85546875" style="8" bestFit="1" customWidth="1"/>
    <col min="6154" max="6154" width="11.85546875" style="8" customWidth="1"/>
    <col min="6155" max="6158" width="15.42578125" style="8" bestFit="1" customWidth="1"/>
    <col min="6159" max="6159" width="10.5703125" style="8" bestFit="1" customWidth="1"/>
    <col min="6160" max="6160" width="13.28515625" style="8" bestFit="1" customWidth="1"/>
    <col min="6161" max="6161" width="2.7109375" style="8" customWidth="1"/>
    <col min="6162" max="6162" width="12.42578125" style="8" bestFit="1" customWidth="1"/>
    <col min="6163" max="6163" width="11.85546875" style="8" bestFit="1" customWidth="1"/>
    <col min="6164" max="6167" width="15.42578125" style="8" bestFit="1" customWidth="1"/>
    <col min="6168" max="6168" width="10.5703125" style="8" bestFit="1" customWidth="1"/>
    <col min="6169" max="6169" width="17.7109375" style="8" bestFit="1" customWidth="1"/>
    <col min="6170" max="6170" width="2.7109375" style="8" customWidth="1"/>
    <col min="6171" max="6171" width="12.42578125" style="8" bestFit="1" customWidth="1"/>
    <col min="6172" max="6172" width="11.85546875" style="8" bestFit="1" customWidth="1"/>
    <col min="6173" max="6176" width="15.42578125" style="8" bestFit="1" customWidth="1"/>
    <col min="6177" max="6177" width="13.7109375" style="8" bestFit="1" customWidth="1"/>
    <col min="6178" max="6178" width="13.28515625" style="8" bestFit="1" customWidth="1"/>
    <col min="6179" max="6179" width="2.7109375" style="8" customWidth="1"/>
    <col min="6180" max="6180" width="10.7109375" style="8" customWidth="1"/>
    <col min="6181" max="6181" width="11.85546875" style="8" bestFit="1" customWidth="1"/>
    <col min="6182" max="6185" width="15.42578125" style="8" bestFit="1" customWidth="1"/>
    <col min="6186" max="6186" width="13.7109375" style="8" bestFit="1" customWidth="1"/>
    <col min="6187" max="6187" width="17.7109375" style="8" bestFit="1" customWidth="1"/>
    <col min="6188" max="6402" width="9.140625" style="8"/>
    <col min="6403" max="6403" width="20.42578125" style="8" bestFit="1" customWidth="1"/>
    <col min="6404" max="6404" width="9.42578125" style="8" customWidth="1"/>
    <col min="6405" max="6405" width="8" style="8" customWidth="1"/>
    <col min="6406" max="6406" width="12.5703125" style="8" customWidth="1"/>
    <col min="6407" max="6407" width="7.140625" style="8" customWidth="1"/>
    <col min="6408" max="6408" width="54.28515625" style="8" customWidth="1"/>
    <col min="6409" max="6409" width="11.85546875" style="8" bestFit="1" customWidth="1"/>
    <col min="6410" max="6410" width="11.85546875" style="8" customWidth="1"/>
    <col min="6411" max="6414" width="15.42578125" style="8" bestFit="1" customWidth="1"/>
    <col min="6415" max="6415" width="10.5703125" style="8" bestFit="1" customWidth="1"/>
    <col min="6416" max="6416" width="13.28515625" style="8" bestFit="1" customWidth="1"/>
    <col min="6417" max="6417" width="2.7109375" style="8" customWidth="1"/>
    <col min="6418" max="6418" width="12.42578125" style="8" bestFit="1" customWidth="1"/>
    <col min="6419" max="6419" width="11.85546875" style="8" bestFit="1" customWidth="1"/>
    <col min="6420" max="6423" width="15.42578125" style="8" bestFit="1" customWidth="1"/>
    <col min="6424" max="6424" width="10.5703125" style="8" bestFit="1" customWidth="1"/>
    <col min="6425" max="6425" width="17.7109375" style="8" bestFit="1" customWidth="1"/>
    <col min="6426" max="6426" width="2.7109375" style="8" customWidth="1"/>
    <col min="6427" max="6427" width="12.42578125" style="8" bestFit="1" customWidth="1"/>
    <col min="6428" max="6428" width="11.85546875" style="8" bestFit="1" customWidth="1"/>
    <col min="6429" max="6432" width="15.42578125" style="8" bestFit="1" customWidth="1"/>
    <col min="6433" max="6433" width="13.7109375" style="8" bestFit="1" customWidth="1"/>
    <col min="6434" max="6434" width="13.28515625" style="8" bestFit="1" customWidth="1"/>
    <col min="6435" max="6435" width="2.7109375" style="8" customWidth="1"/>
    <col min="6436" max="6436" width="10.7109375" style="8" customWidth="1"/>
    <col min="6437" max="6437" width="11.85546875" style="8" bestFit="1" customWidth="1"/>
    <col min="6438" max="6441" width="15.42578125" style="8" bestFit="1" customWidth="1"/>
    <col min="6442" max="6442" width="13.7109375" style="8" bestFit="1" customWidth="1"/>
    <col min="6443" max="6443" width="17.7109375" style="8" bestFit="1" customWidth="1"/>
    <col min="6444" max="6658" width="9.140625" style="8"/>
    <col min="6659" max="6659" width="20.42578125" style="8" bestFit="1" customWidth="1"/>
    <col min="6660" max="6660" width="9.42578125" style="8" customWidth="1"/>
    <col min="6661" max="6661" width="8" style="8" customWidth="1"/>
    <col min="6662" max="6662" width="12.5703125" style="8" customWidth="1"/>
    <col min="6663" max="6663" width="7.140625" style="8" customWidth="1"/>
    <col min="6664" max="6664" width="54.28515625" style="8" customWidth="1"/>
    <col min="6665" max="6665" width="11.85546875" style="8" bestFit="1" customWidth="1"/>
    <col min="6666" max="6666" width="11.85546875" style="8" customWidth="1"/>
    <col min="6667" max="6670" width="15.42578125" style="8" bestFit="1" customWidth="1"/>
    <col min="6671" max="6671" width="10.5703125" style="8" bestFit="1" customWidth="1"/>
    <col min="6672" max="6672" width="13.28515625" style="8" bestFit="1" customWidth="1"/>
    <col min="6673" max="6673" width="2.7109375" style="8" customWidth="1"/>
    <col min="6674" max="6674" width="12.42578125" style="8" bestFit="1" customWidth="1"/>
    <col min="6675" max="6675" width="11.85546875" style="8" bestFit="1" customWidth="1"/>
    <col min="6676" max="6679" width="15.42578125" style="8" bestFit="1" customWidth="1"/>
    <col min="6680" max="6680" width="10.5703125" style="8" bestFit="1" customWidth="1"/>
    <col min="6681" max="6681" width="17.7109375" style="8" bestFit="1" customWidth="1"/>
    <col min="6682" max="6682" width="2.7109375" style="8" customWidth="1"/>
    <col min="6683" max="6683" width="12.42578125" style="8" bestFit="1" customWidth="1"/>
    <col min="6684" max="6684" width="11.85546875" style="8" bestFit="1" customWidth="1"/>
    <col min="6685" max="6688" width="15.42578125" style="8" bestFit="1" customWidth="1"/>
    <col min="6689" max="6689" width="13.7109375" style="8" bestFit="1" customWidth="1"/>
    <col min="6690" max="6690" width="13.28515625" style="8" bestFit="1" customWidth="1"/>
    <col min="6691" max="6691" width="2.7109375" style="8" customWidth="1"/>
    <col min="6692" max="6692" width="10.7109375" style="8" customWidth="1"/>
    <col min="6693" max="6693" width="11.85546875" style="8" bestFit="1" customWidth="1"/>
    <col min="6694" max="6697" width="15.42578125" style="8" bestFit="1" customWidth="1"/>
    <col min="6698" max="6698" width="13.7109375" style="8" bestFit="1" customWidth="1"/>
    <col min="6699" max="6699" width="17.7109375" style="8" bestFit="1" customWidth="1"/>
    <col min="6700" max="6914" width="9.140625" style="8"/>
    <col min="6915" max="6915" width="20.42578125" style="8" bestFit="1" customWidth="1"/>
    <col min="6916" max="6916" width="9.42578125" style="8" customWidth="1"/>
    <col min="6917" max="6917" width="8" style="8" customWidth="1"/>
    <col min="6918" max="6918" width="12.5703125" style="8" customWidth="1"/>
    <col min="6919" max="6919" width="7.140625" style="8" customWidth="1"/>
    <col min="6920" max="6920" width="54.28515625" style="8" customWidth="1"/>
    <col min="6921" max="6921" width="11.85546875" style="8" bestFit="1" customWidth="1"/>
    <col min="6922" max="6922" width="11.85546875" style="8" customWidth="1"/>
    <col min="6923" max="6926" width="15.42578125" style="8" bestFit="1" customWidth="1"/>
    <col min="6927" max="6927" width="10.5703125" style="8" bestFit="1" customWidth="1"/>
    <col min="6928" max="6928" width="13.28515625" style="8" bestFit="1" customWidth="1"/>
    <col min="6929" max="6929" width="2.7109375" style="8" customWidth="1"/>
    <col min="6930" max="6930" width="12.42578125" style="8" bestFit="1" customWidth="1"/>
    <col min="6931" max="6931" width="11.85546875" style="8" bestFit="1" customWidth="1"/>
    <col min="6932" max="6935" width="15.42578125" style="8" bestFit="1" customWidth="1"/>
    <col min="6936" max="6936" width="10.5703125" style="8" bestFit="1" customWidth="1"/>
    <col min="6937" max="6937" width="17.7109375" style="8" bestFit="1" customWidth="1"/>
    <col min="6938" max="6938" width="2.7109375" style="8" customWidth="1"/>
    <col min="6939" max="6939" width="12.42578125" style="8" bestFit="1" customWidth="1"/>
    <col min="6940" max="6940" width="11.85546875" style="8" bestFit="1" customWidth="1"/>
    <col min="6941" max="6944" width="15.42578125" style="8" bestFit="1" customWidth="1"/>
    <col min="6945" max="6945" width="13.7109375" style="8" bestFit="1" customWidth="1"/>
    <col min="6946" max="6946" width="13.28515625" style="8" bestFit="1" customWidth="1"/>
    <col min="6947" max="6947" width="2.7109375" style="8" customWidth="1"/>
    <col min="6948" max="6948" width="10.7109375" style="8" customWidth="1"/>
    <col min="6949" max="6949" width="11.85546875" style="8" bestFit="1" customWidth="1"/>
    <col min="6950" max="6953" width="15.42578125" style="8" bestFit="1" customWidth="1"/>
    <col min="6954" max="6954" width="13.7109375" style="8" bestFit="1" customWidth="1"/>
    <col min="6955" max="6955" width="17.7109375" style="8" bestFit="1" customWidth="1"/>
    <col min="6956" max="7170" width="9.140625" style="8"/>
    <col min="7171" max="7171" width="20.42578125" style="8" bestFit="1" customWidth="1"/>
    <col min="7172" max="7172" width="9.42578125" style="8" customWidth="1"/>
    <col min="7173" max="7173" width="8" style="8" customWidth="1"/>
    <col min="7174" max="7174" width="12.5703125" style="8" customWidth="1"/>
    <col min="7175" max="7175" width="7.140625" style="8" customWidth="1"/>
    <col min="7176" max="7176" width="54.28515625" style="8" customWidth="1"/>
    <col min="7177" max="7177" width="11.85546875" style="8" bestFit="1" customWidth="1"/>
    <col min="7178" max="7178" width="11.85546875" style="8" customWidth="1"/>
    <col min="7179" max="7182" width="15.42578125" style="8" bestFit="1" customWidth="1"/>
    <col min="7183" max="7183" width="10.5703125" style="8" bestFit="1" customWidth="1"/>
    <col min="7184" max="7184" width="13.28515625" style="8" bestFit="1" customWidth="1"/>
    <col min="7185" max="7185" width="2.7109375" style="8" customWidth="1"/>
    <col min="7186" max="7186" width="12.42578125" style="8" bestFit="1" customWidth="1"/>
    <col min="7187" max="7187" width="11.85546875" style="8" bestFit="1" customWidth="1"/>
    <col min="7188" max="7191" width="15.42578125" style="8" bestFit="1" customWidth="1"/>
    <col min="7192" max="7192" width="10.5703125" style="8" bestFit="1" customWidth="1"/>
    <col min="7193" max="7193" width="17.7109375" style="8" bestFit="1" customWidth="1"/>
    <col min="7194" max="7194" width="2.7109375" style="8" customWidth="1"/>
    <col min="7195" max="7195" width="12.42578125" style="8" bestFit="1" customWidth="1"/>
    <col min="7196" max="7196" width="11.85546875" style="8" bestFit="1" customWidth="1"/>
    <col min="7197" max="7200" width="15.42578125" style="8" bestFit="1" customWidth="1"/>
    <col min="7201" max="7201" width="13.7109375" style="8" bestFit="1" customWidth="1"/>
    <col min="7202" max="7202" width="13.28515625" style="8" bestFit="1" customWidth="1"/>
    <col min="7203" max="7203" width="2.7109375" style="8" customWidth="1"/>
    <col min="7204" max="7204" width="10.7109375" style="8" customWidth="1"/>
    <col min="7205" max="7205" width="11.85546875" style="8" bestFit="1" customWidth="1"/>
    <col min="7206" max="7209" width="15.42578125" style="8" bestFit="1" customWidth="1"/>
    <col min="7210" max="7210" width="13.7109375" style="8" bestFit="1" customWidth="1"/>
    <col min="7211" max="7211" width="17.7109375" style="8" bestFit="1" customWidth="1"/>
    <col min="7212" max="7426" width="9.140625" style="8"/>
    <col min="7427" max="7427" width="20.42578125" style="8" bestFit="1" customWidth="1"/>
    <col min="7428" max="7428" width="9.42578125" style="8" customWidth="1"/>
    <col min="7429" max="7429" width="8" style="8" customWidth="1"/>
    <col min="7430" max="7430" width="12.5703125" style="8" customWidth="1"/>
    <col min="7431" max="7431" width="7.140625" style="8" customWidth="1"/>
    <col min="7432" max="7432" width="54.28515625" style="8" customWidth="1"/>
    <col min="7433" max="7433" width="11.85546875" style="8" bestFit="1" customWidth="1"/>
    <col min="7434" max="7434" width="11.85546875" style="8" customWidth="1"/>
    <col min="7435" max="7438" width="15.42578125" style="8" bestFit="1" customWidth="1"/>
    <col min="7439" max="7439" width="10.5703125" style="8" bestFit="1" customWidth="1"/>
    <col min="7440" max="7440" width="13.28515625" style="8" bestFit="1" customWidth="1"/>
    <col min="7441" max="7441" width="2.7109375" style="8" customWidth="1"/>
    <col min="7442" max="7442" width="12.42578125" style="8" bestFit="1" customWidth="1"/>
    <col min="7443" max="7443" width="11.85546875" style="8" bestFit="1" customWidth="1"/>
    <col min="7444" max="7447" width="15.42578125" style="8" bestFit="1" customWidth="1"/>
    <col min="7448" max="7448" width="10.5703125" style="8" bestFit="1" customWidth="1"/>
    <col min="7449" max="7449" width="17.7109375" style="8" bestFit="1" customWidth="1"/>
    <col min="7450" max="7450" width="2.7109375" style="8" customWidth="1"/>
    <col min="7451" max="7451" width="12.42578125" style="8" bestFit="1" customWidth="1"/>
    <col min="7452" max="7452" width="11.85546875" style="8" bestFit="1" customWidth="1"/>
    <col min="7453" max="7456" width="15.42578125" style="8" bestFit="1" customWidth="1"/>
    <col min="7457" max="7457" width="13.7109375" style="8" bestFit="1" customWidth="1"/>
    <col min="7458" max="7458" width="13.28515625" style="8" bestFit="1" customWidth="1"/>
    <col min="7459" max="7459" width="2.7109375" style="8" customWidth="1"/>
    <col min="7460" max="7460" width="10.7109375" style="8" customWidth="1"/>
    <col min="7461" max="7461" width="11.85546875" style="8" bestFit="1" customWidth="1"/>
    <col min="7462" max="7465" width="15.42578125" style="8" bestFit="1" customWidth="1"/>
    <col min="7466" max="7466" width="13.7109375" style="8" bestFit="1" customWidth="1"/>
    <col min="7467" max="7467" width="17.7109375" style="8" bestFit="1" customWidth="1"/>
    <col min="7468" max="7682" width="9.140625" style="8"/>
    <col min="7683" max="7683" width="20.42578125" style="8" bestFit="1" customWidth="1"/>
    <col min="7684" max="7684" width="9.42578125" style="8" customWidth="1"/>
    <col min="7685" max="7685" width="8" style="8" customWidth="1"/>
    <col min="7686" max="7686" width="12.5703125" style="8" customWidth="1"/>
    <col min="7687" max="7687" width="7.140625" style="8" customWidth="1"/>
    <col min="7688" max="7688" width="54.28515625" style="8" customWidth="1"/>
    <col min="7689" max="7689" width="11.85546875" style="8" bestFit="1" customWidth="1"/>
    <col min="7690" max="7690" width="11.85546875" style="8" customWidth="1"/>
    <col min="7691" max="7694" width="15.42578125" style="8" bestFit="1" customWidth="1"/>
    <col min="7695" max="7695" width="10.5703125" style="8" bestFit="1" customWidth="1"/>
    <col min="7696" max="7696" width="13.28515625" style="8" bestFit="1" customWidth="1"/>
    <col min="7697" max="7697" width="2.7109375" style="8" customWidth="1"/>
    <col min="7698" max="7698" width="12.42578125" style="8" bestFit="1" customWidth="1"/>
    <col min="7699" max="7699" width="11.85546875" style="8" bestFit="1" customWidth="1"/>
    <col min="7700" max="7703" width="15.42578125" style="8" bestFit="1" customWidth="1"/>
    <col min="7704" max="7704" width="10.5703125" style="8" bestFit="1" customWidth="1"/>
    <col min="7705" max="7705" width="17.7109375" style="8" bestFit="1" customWidth="1"/>
    <col min="7706" max="7706" width="2.7109375" style="8" customWidth="1"/>
    <col min="7707" max="7707" width="12.42578125" style="8" bestFit="1" customWidth="1"/>
    <col min="7708" max="7708" width="11.85546875" style="8" bestFit="1" customWidth="1"/>
    <col min="7709" max="7712" width="15.42578125" style="8" bestFit="1" customWidth="1"/>
    <col min="7713" max="7713" width="13.7109375" style="8" bestFit="1" customWidth="1"/>
    <col min="7714" max="7714" width="13.28515625" style="8" bestFit="1" customWidth="1"/>
    <col min="7715" max="7715" width="2.7109375" style="8" customWidth="1"/>
    <col min="7716" max="7716" width="10.7109375" style="8" customWidth="1"/>
    <col min="7717" max="7717" width="11.85546875" style="8" bestFit="1" customWidth="1"/>
    <col min="7718" max="7721" width="15.42578125" style="8" bestFit="1" customWidth="1"/>
    <col min="7722" max="7722" width="13.7109375" style="8" bestFit="1" customWidth="1"/>
    <col min="7723" max="7723" width="17.7109375" style="8" bestFit="1" customWidth="1"/>
    <col min="7724" max="7938" width="9.140625" style="8"/>
    <col min="7939" max="7939" width="20.42578125" style="8" bestFit="1" customWidth="1"/>
    <col min="7940" max="7940" width="9.42578125" style="8" customWidth="1"/>
    <col min="7941" max="7941" width="8" style="8" customWidth="1"/>
    <col min="7942" max="7942" width="12.5703125" style="8" customWidth="1"/>
    <col min="7943" max="7943" width="7.140625" style="8" customWidth="1"/>
    <col min="7944" max="7944" width="54.28515625" style="8" customWidth="1"/>
    <col min="7945" max="7945" width="11.85546875" style="8" bestFit="1" customWidth="1"/>
    <col min="7946" max="7946" width="11.85546875" style="8" customWidth="1"/>
    <col min="7947" max="7950" width="15.42578125" style="8" bestFit="1" customWidth="1"/>
    <col min="7951" max="7951" width="10.5703125" style="8" bestFit="1" customWidth="1"/>
    <col min="7952" max="7952" width="13.28515625" style="8" bestFit="1" customWidth="1"/>
    <col min="7953" max="7953" width="2.7109375" style="8" customWidth="1"/>
    <col min="7954" max="7954" width="12.42578125" style="8" bestFit="1" customWidth="1"/>
    <col min="7955" max="7955" width="11.85546875" style="8" bestFit="1" customWidth="1"/>
    <col min="7956" max="7959" width="15.42578125" style="8" bestFit="1" customWidth="1"/>
    <col min="7960" max="7960" width="10.5703125" style="8" bestFit="1" customWidth="1"/>
    <col min="7961" max="7961" width="17.7109375" style="8" bestFit="1" customWidth="1"/>
    <col min="7962" max="7962" width="2.7109375" style="8" customWidth="1"/>
    <col min="7963" max="7963" width="12.42578125" style="8" bestFit="1" customWidth="1"/>
    <col min="7964" max="7964" width="11.85546875" style="8" bestFit="1" customWidth="1"/>
    <col min="7965" max="7968" width="15.42578125" style="8" bestFit="1" customWidth="1"/>
    <col min="7969" max="7969" width="13.7109375" style="8" bestFit="1" customWidth="1"/>
    <col min="7970" max="7970" width="13.28515625" style="8" bestFit="1" customWidth="1"/>
    <col min="7971" max="7971" width="2.7109375" style="8" customWidth="1"/>
    <col min="7972" max="7972" width="10.7109375" style="8" customWidth="1"/>
    <col min="7973" max="7973" width="11.85546875" style="8" bestFit="1" customWidth="1"/>
    <col min="7974" max="7977" width="15.42578125" style="8" bestFit="1" customWidth="1"/>
    <col min="7978" max="7978" width="13.7109375" style="8" bestFit="1" customWidth="1"/>
    <col min="7979" max="7979" width="17.7109375" style="8" bestFit="1" customWidth="1"/>
    <col min="7980" max="8194" width="9.140625" style="8"/>
    <col min="8195" max="8195" width="20.42578125" style="8" bestFit="1" customWidth="1"/>
    <col min="8196" max="8196" width="9.42578125" style="8" customWidth="1"/>
    <col min="8197" max="8197" width="8" style="8" customWidth="1"/>
    <col min="8198" max="8198" width="12.5703125" style="8" customWidth="1"/>
    <col min="8199" max="8199" width="7.140625" style="8" customWidth="1"/>
    <col min="8200" max="8200" width="54.28515625" style="8" customWidth="1"/>
    <col min="8201" max="8201" width="11.85546875" style="8" bestFit="1" customWidth="1"/>
    <col min="8202" max="8202" width="11.85546875" style="8" customWidth="1"/>
    <col min="8203" max="8206" width="15.42578125" style="8" bestFit="1" customWidth="1"/>
    <col min="8207" max="8207" width="10.5703125" style="8" bestFit="1" customWidth="1"/>
    <col min="8208" max="8208" width="13.28515625" style="8" bestFit="1" customWidth="1"/>
    <col min="8209" max="8209" width="2.7109375" style="8" customWidth="1"/>
    <col min="8210" max="8210" width="12.42578125" style="8" bestFit="1" customWidth="1"/>
    <col min="8211" max="8211" width="11.85546875" style="8" bestFit="1" customWidth="1"/>
    <col min="8212" max="8215" width="15.42578125" style="8" bestFit="1" customWidth="1"/>
    <col min="8216" max="8216" width="10.5703125" style="8" bestFit="1" customWidth="1"/>
    <col min="8217" max="8217" width="17.7109375" style="8" bestFit="1" customWidth="1"/>
    <col min="8218" max="8218" width="2.7109375" style="8" customWidth="1"/>
    <col min="8219" max="8219" width="12.42578125" style="8" bestFit="1" customWidth="1"/>
    <col min="8220" max="8220" width="11.85546875" style="8" bestFit="1" customWidth="1"/>
    <col min="8221" max="8224" width="15.42578125" style="8" bestFit="1" customWidth="1"/>
    <col min="8225" max="8225" width="13.7109375" style="8" bestFit="1" customWidth="1"/>
    <col min="8226" max="8226" width="13.28515625" style="8" bestFit="1" customWidth="1"/>
    <col min="8227" max="8227" width="2.7109375" style="8" customWidth="1"/>
    <col min="8228" max="8228" width="10.7109375" style="8" customWidth="1"/>
    <col min="8229" max="8229" width="11.85546875" style="8" bestFit="1" customWidth="1"/>
    <col min="8230" max="8233" width="15.42578125" style="8" bestFit="1" customWidth="1"/>
    <col min="8234" max="8234" width="13.7109375" style="8" bestFit="1" customWidth="1"/>
    <col min="8235" max="8235" width="17.7109375" style="8" bestFit="1" customWidth="1"/>
    <col min="8236" max="8450" width="9.140625" style="8"/>
    <col min="8451" max="8451" width="20.42578125" style="8" bestFit="1" customWidth="1"/>
    <col min="8452" max="8452" width="9.42578125" style="8" customWidth="1"/>
    <col min="8453" max="8453" width="8" style="8" customWidth="1"/>
    <col min="8454" max="8454" width="12.5703125" style="8" customWidth="1"/>
    <col min="8455" max="8455" width="7.140625" style="8" customWidth="1"/>
    <col min="8456" max="8456" width="54.28515625" style="8" customWidth="1"/>
    <col min="8457" max="8457" width="11.85546875" style="8" bestFit="1" customWidth="1"/>
    <col min="8458" max="8458" width="11.85546875" style="8" customWidth="1"/>
    <col min="8459" max="8462" width="15.42578125" style="8" bestFit="1" customWidth="1"/>
    <col min="8463" max="8463" width="10.5703125" style="8" bestFit="1" customWidth="1"/>
    <col min="8464" max="8464" width="13.28515625" style="8" bestFit="1" customWidth="1"/>
    <col min="8465" max="8465" width="2.7109375" style="8" customWidth="1"/>
    <col min="8466" max="8466" width="12.42578125" style="8" bestFit="1" customWidth="1"/>
    <col min="8467" max="8467" width="11.85546875" style="8" bestFit="1" customWidth="1"/>
    <col min="8468" max="8471" width="15.42578125" style="8" bestFit="1" customWidth="1"/>
    <col min="8472" max="8472" width="10.5703125" style="8" bestFit="1" customWidth="1"/>
    <col min="8473" max="8473" width="17.7109375" style="8" bestFit="1" customWidth="1"/>
    <col min="8474" max="8474" width="2.7109375" style="8" customWidth="1"/>
    <col min="8475" max="8475" width="12.42578125" style="8" bestFit="1" customWidth="1"/>
    <col min="8476" max="8476" width="11.85546875" style="8" bestFit="1" customWidth="1"/>
    <col min="8477" max="8480" width="15.42578125" style="8" bestFit="1" customWidth="1"/>
    <col min="8481" max="8481" width="13.7109375" style="8" bestFit="1" customWidth="1"/>
    <col min="8482" max="8482" width="13.28515625" style="8" bestFit="1" customWidth="1"/>
    <col min="8483" max="8483" width="2.7109375" style="8" customWidth="1"/>
    <col min="8484" max="8484" width="10.7109375" style="8" customWidth="1"/>
    <col min="8485" max="8485" width="11.85546875" style="8" bestFit="1" customWidth="1"/>
    <col min="8486" max="8489" width="15.42578125" style="8" bestFit="1" customWidth="1"/>
    <col min="8490" max="8490" width="13.7109375" style="8" bestFit="1" customWidth="1"/>
    <col min="8491" max="8491" width="17.7109375" style="8" bestFit="1" customWidth="1"/>
    <col min="8492" max="8706" width="9.140625" style="8"/>
    <col min="8707" max="8707" width="20.42578125" style="8" bestFit="1" customWidth="1"/>
    <col min="8708" max="8708" width="9.42578125" style="8" customWidth="1"/>
    <col min="8709" max="8709" width="8" style="8" customWidth="1"/>
    <col min="8710" max="8710" width="12.5703125" style="8" customWidth="1"/>
    <col min="8711" max="8711" width="7.140625" style="8" customWidth="1"/>
    <col min="8712" max="8712" width="54.28515625" style="8" customWidth="1"/>
    <col min="8713" max="8713" width="11.85546875" style="8" bestFit="1" customWidth="1"/>
    <col min="8714" max="8714" width="11.85546875" style="8" customWidth="1"/>
    <col min="8715" max="8718" width="15.42578125" style="8" bestFit="1" customWidth="1"/>
    <col min="8719" max="8719" width="10.5703125" style="8" bestFit="1" customWidth="1"/>
    <col min="8720" max="8720" width="13.28515625" style="8" bestFit="1" customWidth="1"/>
    <col min="8721" max="8721" width="2.7109375" style="8" customWidth="1"/>
    <col min="8722" max="8722" width="12.42578125" style="8" bestFit="1" customWidth="1"/>
    <col min="8723" max="8723" width="11.85546875" style="8" bestFit="1" customWidth="1"/>
    <col min="8724" max="8727" width="15.42578125" style="8" bestFit="1" customWidth="1"/>
    <col min="8728" max="8728" width="10.5703125" style="8" bestFit="1" customWidth="1"/>
    <col min="8729" max="8729" width="17.7109375" style="8" bestFit="1" customWidth="1"/>
    <col min="8730" max="8730" width="2.7109375" style="8" customWidth="1"/>
    <col min="8731" max="8731" width="12.42578125" style="8" bestFit="1" customWidth="1"/>
    <col min="8732" max="8732" width="11.85546875" style="8" bestFit="1" customWidth="1"/>
    <col min="8733" max="8736" width="15.42578125" style="8" bestFit="1" customWidth="1"/>
    <col min="8737" max="8737" width="13.7109375" style="8" bestFit="1" customWidth="1"/>
    <col min="8738" max="8738" width="13.28515625" style="8" bestFit="1" customWidth="1"/>
    <col min="8739" max="8739" width="2.7109375" style="8" customWidth="1"/>
    <col min="8740" max="8740" width="10.7109375" style="8" customWidth="1"/>
    <col min="8741" max="8741" width="11.85546875" style="8" bestFit="1" customWidth="1"/>
    <col min="8742" max="8745" width="15.42578125" style="8" bestFit="1" customWidth="1"/>
    <col min="8746" max="8746" width="13.7109375" style="8" bestFit="1" customWidth="1"/>
    <col min="8747" max="8747" width="17.7109375" style="8" bestFit="1" customWidth="1"/>
    <col min="8748" max="8962" width="9.140625" style="8"/>
    <col min="8963" max="8963" width="20.42578125" style="8" bestFit="1" customWidth="1"/>
    <col min="8964" max="8964" width="9.42578125" style="8" customWidth="1"/>
    <col min="8965" max="8965" width="8" style="8" customWidth="1"/>
    <col min="8966" max="8966" width="12.5703125" style="8" customWidth="1"/>
    <col min="8967" max="8967" width="7.140625" style="8" customWidth="1"/>
    <col min="8968" max="8968" width="54.28515625" style="8" customWidth="1"/>
    <col min="8969" max="8969" width="11.85546875" style="8" bestFit="1" customWidth="1"/>
    <col min="8970" max="8970" width="11.85546875" style="8" customWidth="1"/>
    <col min="8971" max="8974" width="15.42578125" style="8" bestFit="1" customWidth="1"/>
    <col min="8975" max="8975" width="10.5703125" style="8" bestFit="1" customWidth="1"/>
    <col min="8976" max="8976" width="13.28515625" style="8" bestFit="1" customWidth="1"/>
    <col min="8977" max="8977" width="2.7109375" style="8" customWidth="1"/>
    <col min="8978" max="8978" width="12.42578125" style="8" bestFit="1" customWidth="1"/>
    <col min="8979" max="8979" width="11.85546875" style="8" bestFit="1" customWidth="1"/>
    <col min="8980" max="8983" width="15.42578125" style="8" bestFit="1" customWidth="1"/>
    <col min="8984" max="8984" width="10.5703125" style="8" bestFit="1" customWidth="1"/>
    <col min="8985" max="8985" width="17.7109375" style="8" bestFit="1" customWidth="1"/>
    <col min="8986" max="8986" width="2.7109375" style="8" customWidth="1"/>
    <col min="8987" max="8987" width="12.42578125" style="8" bestFit="1" customWidth="1"/>
    <col min="8988" max="8988" width="11.85546875" style="8" bestFit="1" customWidth="1"/>
    <col min="8989" max="8992" width="15.42578125" style="8" bestFit="1" customWidth="1"/>
    <col min="8993" max="8993" width="13.7109375" style="8" bestFit="1" customWidth="1"/>
    <col min="8994" max="8994" width="13.28515625" style="8" bestFit="1" customWidth="1"/>
    <col min="8995" max="8995" width="2.7109375" style="8" customWidth="1"/>
    <col min="8996" max="8996" width="10.7109375" style="8" customWidth="1"/>
    <col min="8997" max="8997" width="11.85546875" style="8" bestFit="1" customWidth="1"/>
    <col min="8998" max="9001" width="15.42578125" style="8" bestFit="1" customWidth="1"/>
    <col min="9002" max="9002" width="13.7109375" style="8" bestFit="1" customWidth="1"/>
    <col min="9003" max="9003" width="17.7109375" style="8" bestFit="1" customWidth="1"/>
    <col min="9004" max="9218" width="9.140625" style="8"/>
    <col min="9219" max="9219" width="20.42578125" style="8" bestFit="1" customWidth="1"/>
    <col min="9220" max="9220" width="9.42578125" style="8" customWidth="1"/>
    <col min="9221" max="9221" width="8" style="8" customWidth="1"/>
    <col min="9222" max="9222" width="12.5703125" style="8" customWidth="1"/>
    <col min="9223" max="9223" width="7.140625" style="8" customWidth="1"/>
    <col min="9224" max="9224" width="54.28515625" style="8" customWidth="1"/>
    <col min="9225" max="9225" width="11.85546875" style="8" bestFit="1" customWidth="1"/>
    <col min="9226" max="9226" width="11.85546875" style="8" customWidth="1"/>
    <col min="9227" max="9230" width="15.42578125" style="8" bestFit="1" customWidth="1"/>
    <col min="9231" max="9231" width="10.5703125" style="8" bestFit="1" customWidth="1"/>
    <col min="9232" max="9232" width="13.28515625" style="8" bestFit="1" customWidth="1"/>
    <col min="9233" max="9233" width="2.7109375" style="8" customWidth="1"/>
    <col min="9234" max="9234" width="12.42578125" style="8" bestFit="1" customWidth="1"/>
    <col min="9235" max="9235" width="11.85546875" style="8" bestFit="1" customWidth="1"/>
    <col min="9236" max="9239" width="15.42578125" style="8" bestFit="1" customWidth="1"/>
    <col min="9240" max="9240" width="10.5703125" style="8" bestFit="1" customWidth="1"/>
    <col min="9241" max="9241" width="17.7109375" style="8" bestFit="1" customWidth="1"/>
    <col min="9242" max="9242" width="2.7109375" style="8" customWidth="1"/>
    <col min="9243" max="9243" width="12.42578125" style="8" bestFit="1" customWidth="1"/>
    <col min="9244" max="9244" width="11.85546875" style="8" bestFit="1" customWidth="1"/>
    <col min="9245" max="9248" width="15.42578125" style="8" bestFit="1" customWidth="1"/>
    <col min="9249" max="9249" width="13.7109375" style="8" bestFit="1" customWidth="1"/>
    <col min="9250" max="9250" width="13.28515625" style="8" bestFit="1" customWidth="1"/>
    <col min="9251" max="9251" width="2.7109375" style="8" customWidth="1"/>
    <col min="9252" max="9252" width="10.7109375" style="8" customWidth="1"/>
    <col min="9253" max="9253" width="11.85546875" style="8" bestFit="1" customWidth="1"/>
    <col min="9254" max="9257" width="15.42578125" style="8" bestFit="1" customWidth="1"/>
    <col min="9258" max="9258" width="13.7109375" style="8" bestFit="1" customWidth="1"/>
    <col min="9259" max="9259" width="17.7109375" style="8" bestFit="1" customWidth="1"/>
    <col min="9260" max="9474" width="9.140625" style="8"/>
    <col min="9475" max="9475" width="20.42578125" style="8" bestFit="1" customWidth="1"/>
    <col min="9476" max="9476" width="9.42578125" style="8" customWidth="1"/>
    <col min="9477" max="9477" width="8" style="8" customWidth="1"/>
    <col min="9478" max="9478" width="12.5703125" style="8" customWidth="1"/>
    <col min="9479" max="9479" width="7.140625" style="8" customWidth="1"/>
    <col min="9480" max="9480" width="54.28515625" style="8" customWidth="1"/>
    <col min="9481" max="9481" width="11.85546875" style="8" bestFit="1" customWidth="1"/>
    <col min="9482" max="9482" width="11.85546875" style="8" customWidth="1"/>
    <col min="9483" max="9486" width="15.42578125" style="8" bestFit="1" customWidth="1"/>
    <col min="9487" max="9487" width="10.5703125" style="8" bestFit="1" customWidth="1"/>
    <col min="9488" max="9488" width="13.28515625" style="8" bestFit="1" customWidth="1"/>
    <col min="9489" max="9489" width="2.7109375" style="8" customWidth="1"/>
    <col min="9490" max="9490" width="12.42578125" style="8" bestFit="1" customWidth="1"/>
    <col min="9491" max="9491" width="11.85546875" style="8" bestFit="1" customWidth="1"/>
    <col min="9492" max="9495" width="15.42578125" style="8" bestFit="1" customWidth="1"/>
    <col min="9496" max="9496" width="10.5703125" style="8" bestFit="1" customWidth="1"/>
    <col min="9497" max="9497" width="17.7109375" style="8" bestFit="1" customWidth="1"/>
    <col min="9498" max="9498" width="2.7109375" style="8" customWidth="1"/>
    <col min="9499" max="9499" width="12.42578125" style="8" bestFit="1" customWidth="1"/>
    <col min="9500" max="9500" width="11.85546875" style="8" bestFit="1" customWidth="1"/>
    <col min="9501" max="9504" width="15.42578125" style="8" bestFit="1" customWidth="1"/>
    <col min="9505" max="9505" width="13.7109375" style="8" bestFit="1" customWidth="1"/>
    <col min="9506" max="9506" width="13.28515625" style="8" bestFit="1" customWidth="1"/>
    <col min="9507" max="9507" width="2.7109375" style="8" customWidth="1"/>
    <col min="9508" max="9508" width="10.7109375" style="8" customWidth="1"/>
    <col min="9509" max="9509" width="11.85546875" style="8" bestFit="1" customWidth="1"/>
    <col min="9510" max="9513" width="15.42578125" style="8" bestFit="1" customWidth="1"/>
    <col min="9514" max="9514" width="13.7109375" style="8" bestFit="1" customWidth="1"/>
    <col min="9515" max="9515" width="17.7109375" style="8" bestFit="1" customWidth="1"/>
    <col min="9516" max="9730" width="9.140625" style="8"/>
    <col min="9731" max="9731" width="20.42578125" style="8" bestFit="1" customWidth="1"/>
    <col min="9732" max="9732" width="9.42578125" style="8" customWidth="1"/>
    <col min="9733" max="9733" width="8" style="8" customWidth="1"/>
    <col min="9734" max="9734" width="12.5703125" style="8" customWidth="1"/>
    <col min="9735" max="9735" width="7.140625" style="8" customWidth="1"/>
    <col min="9736" max="9736" width="54.28515625" style="8" customWidth="1"/>
    <col min="9737" max="9737" width="11.85546875" style="8" bestFit="1" customWidth="1"/>
    <col min="9738" max="9738" width="11.85546875" style="8" customWidth="1"/>
    <col min="9739" max="9742" width="15.42578125" style="8" bestFit="1" customWidth="1"/>
    <col min="9743" max="9743" width="10.5703125" style="8" bestFit="1" customWidth="1"/>
    <col min="9744" max="9744" width="13.28515625" style="8" bestFit="1" customWidth="1"/>
    <col min="9745" max="9745" width="2.7109375" style="8" customWidth="1"/>
    <col min="9746" max="9746" width="12.42578125" style="8" bestFit="1" customWidth="1"/>
    <col min="9747" max="9747" width="11.85546875" style="8" bestFit="1" customWidth="1"/>
    <col min="9748" max="9751" width="15.42578125" style="8" bestFit="1" customWidth="1"/>
    <col min="9752" max="9752" width="10.5703125" style="8" bestFit="1" customWidth="1"/>
    <col min="9753" max="9753" width="17.7109375" style="8" bestFit="1" customWidth="1"/>
    <col min="9754" max="9754" width="2.7109375" style="8" customWidth="1"/>
    <col min="9755" max="9755" width="12.42578125" style="8" bestFit="1" customWidth="1"/>
    <col min="9756" max="9756" width="11.85546875" style="8" bestFit="1" customWidth="1"/>
    <col min="9757" max="9760" width="15.42578125" style="8" bestFit="1" customWidth="1"/>
    <col min="9761" max="9761" width="13.7109375" style="8" bestFit="1" customWidth="1"/>
    <col min="9762" max="9762" width="13.28515625" style="8" bestFit="1" customWidth="1"/>
    <col min="9763" max="9763" width="2.7109375" style="8" customWidth="1"/>
    <col min="9764" max="9764" width="10.7109375" style="8" customWidth="1"/>
    <col min="9765" max="9765" width="11.85546875" style="8" bestFit="1" customWidth="1"/>
    <col min="9766" max="9769" width="15.42578125" style="8" bestFit="1" customWidth="1"/>
    <col min="9770" max="9770" width="13.7109375" style="8" bestFit="1" customWidth="1"/>
    <col min="9771" max="9771" width="17.7109375" style="8" bestFit="1" customWidth="1"/>
    <col min="9772" max="9986" width="9.140625" style="8"/>
    <col min="9987" max="9987" width="20.42578125" style="8" bestFit="1" customWidth="1"/>
    <col min="9988" max="9988" width="9.42578125" style="8" customWidth="1"/>
    <col min="9989" max="9989" width="8" style="8" customWidth="1"/>
    <col min="9990" max="9990" width="12.5703125" style="8" customWidth="1"/>
    <col min="9991" max="9991" width="7.140625" style="8" customWidth="1"/>
    <col min="9992" max="9992" width="54.28515625" style="8" customWidth="1"/>
    <col min="9993" max="9993" width="11.85546875" style="8" bestFit="1" customWidth="1"/>
    <col min="9994" max="9994" width="11.85546875" style="8" customWidth="1"/>
    <col min="9995" max="9998" width="15.42578125" style="8" bestFit="1" customWidth="1"/>
    <col min="9999" max="9999" width="10.5703125" style="8" bestFit="1" customWidth="1"/>
    <col min="10000" max="10000" width="13.28515625" style="8" bestFit="1" customWidth="1"/>
    <col min="10001" max="10001" width="2.7109375" style="8" customWidth="1"/>
    <col min="10002" max="10002" width="12.42578125" style="8" bestFit="1" customWidth="1"/>
    <col min="10003" max="10003" width="11.85546875" style="8" bestFit="1" customWidth="1"/>
    <col min="10004" max="10007" width="15.42578125" style="8" bestFit="1" customWidth="1"/>
    <col min="10008" max="10008" width="10.5703125" style="8" bestFit="1" customWidth="1"/>
    <col min="10009" max="10009" width="17.7109375" style="8" bestFit="1" customWidth="1"/>
    <col min="10010" max="10010" width="2.7109375" style="8" customWidth="1"/>
    <col min="10011" max="10011" width="12.42578125" style="8" bestFit="1" customWidth="1"/>
    <col min="10012" max="10012" width="11.85546875" style="8" bestFit="1" customWidth="1"/>
    <col min="10013" max="10016" width="15.42578125" style="8" bestFit="1" customWidth="1"/>
    <col min="10017" max="10017" width="13.7109375" style="8" bestFit="1" customWidth="1"/>
    <col min="10018" max="10018" width="13.28515625" style="8" bestFit="1" customWidth="1"/>
    <col min="10019" max="10019" width="2.7109375" style="8" customWidth="1"/>
    <col min="10020" max="10020" width="10.7109375" style="8" customWidth="1"/>
    <col min="10021" max="10021" width="11.85546875" style="8" bestFit="1" customWidth="1"/>
    <col min="10022" max="10025" width="15.42578125" style="8" bestFit="1" customWidth="1"/>
    <col min="10026" max="10026" width="13.7109375" style="8" bestFit="1" customWidth="1"/>
    <col min="10027" max="10027" width="17.7109375" style="8" bestFit="1" customWidth="1"/>
    <col min="10028" max="10242" width="9.140625" style="8"/>
    <col min="10243" max="10243" width="20.42578125" style="8" bestFit="1" customWidth="1"/>
    <col min="10244" max="10244" width="9.42578125" style="8" customWidth="1"/>
    <col min="10245" max="10245" width="8" style="8" customWidth="1"/>
    <col min="10246" max="10246" width="12.5703125" style="8" customWidth="1"/>
    <col min="10247" max="10247" width="7.140625" style="8" customWidth="1"/>
    <col min="10248" max="10248" width="54.28515625" style="8" customWidth="1"/>
    <col min="10249" max="10249" width="11.85546875" style="8" bestFit="1" customWidth="1"/>
    <col min="10250" max="10250" width="11.85546875" style="8" customWidth="1"/>
    <col min="10251" max="10254" width="15.42578125" style="8" bestFit="1" customWidth="1"/>
    <col min="10255" max="10255" width="10.5703125" style="8" bestFit="1" customWidth="1"/>
    <col min="10256" max="10256" width="13.28515625" style="8" bestFit="1" customWidth="1"/>
    <col min="10257" max="10257" width="2.7109375" style="8" customWidth="1"/>
    <col min="10258" max="10258" width="12.42578125" style="8" bestFit="1" customWidth="1"/>
    <col min="10259" max="10259" width="11.85546875" style="8" bestFit="1" customWidth="1"/>
    <col min="10260" max="10263" width="15.42578125" style="8" bestFit="1" customWidth="1"/>
    <col min="10264" max="10264" width="10.5703125" style="8" bestFit="1" customWidth="1"/>
    <col min="10265" max="10265" width="17.7109375" style="8" bestFit="1" customWidth="1"/>
    <col min="10266" max="10266" width="2.7109375" style="8" customWidth="1"/>
    <col min="10267" max="10267" width="12.42578125" style="8" bestFit="1" customWidth="1"/>
    <col min="10268" max="10268" width="11.85546875" style="8" bestFit="1" customWidth="1"/>
    <col min="10269" max="10272" width="15.42578125" style="8" bestFit="1" customWidth="1"/>
    <col min="10273" max="10273" width="13.7109375" style="8" bestFit="1" customWidth="1"/>
    <col min="10274" max="10274" width="13.28515625" style="8" bestFit="1" customWidth="1"/>
    <col min="10275" max="10275" width="2.7109375" style="8" customWidth="1"/>
    <col min="10276" max="10276" width="10.7109375" style="8" customWidth="1"/>
    <col min="10277" max="10277" width="11.85546875" style="8" bestFit="1" customWidth="1"/>
    <col min="10278" max="10281" width="15.42578125" style="8" bestFit="1" customWidth="1"/>
    <col min="10282" max="10282" width="13.7109375" style="8" bestFit="1" customWidth="1"/>
    <col min="10283" max="10283" width="17.7109375" style="8" bestFit="1" customWidth="1"/>
    <col min="10284" max="10498" width="9.140625" style="8"/>
    <col min="10499" max="10499" width="20.42578125" style="8" bestFit="1" customWidth="1"/>
    <col min="10500" max="10500" width="9.42578125" style="8" customWidth="1"/>
    <col min="10501" max="10501" width="8" style="8" customWidth="1"/>
    <col min="10502" max="10502" width="12.5703125" style="8" customWidth="1"/>
    <col min="10503" max="10503" width="7.140625" style="8" customWidth="1"/>
    <col min="10504" max="10504" width="54.28515625" style="8" customWidth="1"/>
    <col min="10505" max="10505" width="11.85546875" style="8" bestFit="1" customWidth="1"/>
    <col min="10506" max="10506" width="11.85546875" style="8" customWidth="1"/>
    <col min="10507" max="10510" width="15.42578125" style="8" bestFit="1" customWidth="1"/>
    <col min="10511" max="10511" width="10.5703125" style="8" bestFit="1" customWidth="1"/>
    <col min="10512" max="10512" width="13.28515625" style="8" bestFit="1" customWidth="1"/>
    <col min="10513" max="10513" width="2.7109375" style="8" customWidth="1"/>
    <col min="10514" max="10514" width="12.42578125" style="8" bestFit="1" customWidth="1"/>
    <col min="10515" max="10515" width="11.85546875" style="8" bestFit="1" customWidth="1"/>
    <col min="10516" max="10519" width="15.42578125" style="8" bestFit="1" customWidth="1"/>
    <col min="10520" max="10520" width="10.5703125" style="8" bestFit="1" customWidth="1"/>
    <col min="10521" max="10521" width="17.7109375" style="8" bestFit="1" customWidth="1"/>
    <col min="10522" max="10522" width="2.7109375" style="8" customWidth="1"/>
    <col min="10523" max="10523" width="12.42578125" style="8" bestFit="1" customWidth="1"/>
    <col min="10524" max="10524" width="11.85546875" style="8" bestFit="1" customWidth="1"/>
    <col min="10525" max="10528" width="15.42578125" style="8" bestFit="1" customWidth="1"/>
    <col min="10529" max="10529" width="13.7109375" style="8" bestFit="1" customWidth="1"/>
    <col min="10530" max="10530" width="13.28515625" style="8" bestFit="1" customWidth="1"/>
    <col min="10531" max="10531" width="2.7109375" style="8" customWidth="1"/>
    <col min="10532" max="10532" width="10.7109375" style="8" customWidth="1"/>
    <col min="10533" max="10533" width="11.85546875" style="8" bestFit="1" customWidth="1"/>
    <col min="10534" max="10537" width="15.42578125" style="8" bestFit="1" customWidth="1"/>
    <col min="10538" max="10538" width="13.7109375" style="8" bestFit="1" customWidth="1"/>
    <col min="10539" max="10539" width="17.7109375" style="8" bestFit="1" customWidth="1"/>
    <col min="10540" max="10754" width="9.140625" style="8"/>
    <col min="10755" max="10755" width="20.42578125" style="8" bestFit="1" customWidth="1"/>
    <col min="10756" max="10756" width="9.42578125" style="8" customWidth="1"/>
    <col min="10757" max="10757" width="8" style="8" customWidth="1"/>
    <col min="10758" max="10758" width="12.5703125" style="8" customWidth="1"/>
    <col min="10759" max="10759" width="7.140625" style="8" customWidth="1"/>
    <col min="10760" max="10760" width="54.28515625" style="8" customWidth="1"/>
    <col min="10761" max="10761" width="11.85546875" style="8" bestFit="1" customWidth="1"/>
    <col min="10762" max="10762" width="11.85546875" style="8" customWidth="1"/>
    <col min="10763" max="10766" width="15.42578125" style="8" bestFit="1" customWidth="1"/>
    <col min="10767" max="10767" width="10.5703125" style="8" bestFit="1" customWidth="1"/>
    <col min="10768" max="10768" width="13.28515625" style="8" bestFit="1" customWidth="1"/>
    <col min="10769" max="10769" width="2.7109375" style="8" customWidth="1"/>
    <col min="10770" max="10770" width="12.42578125" style="8" bestFit="1" customWidth="1"/>
    <col min="10771" max="10771" width="11.85546875" style="8" bestFit="1" customWidth="1"/>
    <col min="10772" max="10775" width="15.42578125" style="8" bestFit="1" customWidth="1"/>
    <col min="10776" max="10776" width="10.5703125" style="8" bestFit="1" customWidth="1"/>
    <col min="10777" max="10777" width="17.7109375" style="8" bestFit="1" customWidth="1"/>
    <col min="10778" max="10778" width="2.7109375" style="8" customWidth="1"/>
    <col min="10779" max="10779" width="12.42578125" style="8" bestFit="1" customWidth="1"/>
    <col min="10780" max="10780" width="11.85546875" style="8" bestFit="1" customWidth="1"/>
    <col min="10781" max="10784" width="15.42578125" style="8" bestFit="1" customWidth="1"/>
    <col min="10785" max="10785" width="13.7109375" style="8" bestFit="1" customWidth="1"/>
    <col min="10786" max="10786" width="13.28515625" style="8" bestFit="1" customWidth="1"/>
    <col min="10787" max="10787" width="2.7109375" style="8" customWidth="1"/>
    <col min="10788" max="10788" width="10.7109375" style="8" customWidth="1"/>
    <col min="10789" max="10789" width="11.85546875" style="8" bestFit="1" customWidth="1"/>
    <col min="10790" max="10793" width="15.42578125" style="8" bestFit="1" customWidth="1"/>
    <col min="10794" max="10794" width="13.7109375" style="8" bestFit="1" customWidth="1"/>
    <col min="10795" max="10795" width="17.7109375" style="8" bestFit="1" customWidth="1"/>
    <col min="10796" max="11010" width="9.140625" style="8"/>
    <col min="11011" max="11011" width="20.42578125" style="8" bestFit="1" customWidth="1"/>
    <col min="11012" max="11012" width="9.42578125" style="8" customWidth="1"/>
    <col min="11013" max="11013" width="8" style="8" customWidth="1"/>
    <col min="11014" max="11014" width="12.5703125" style="8" customWidth="1"/>
    <col min="11015" max="11015" width="7.140625" style="8" customWidth="1"/>
    <col min="11016" max="11016" width="54.28515625" style="8" customWidth="1"/>
    <col min="11017" max="11017" width="11.85546875" style="8" bestFit="1" customWidth="1"/>
    <col min="11018" max="11018" width="11.85546875" style="8" customWidth="1"/>
    <col min="11019" max="11022" width="15.42578125" style="8" bestFit="1" customWidth="1"/>
    <col min="11023" max="11023" width="10.5703125" style="8" bestFit="1" customWidth="1"/>
    <col min="11024" max="11024" width="13.28515625" style="8" bestFit="1" customWidth="1"/>
    <col min="11025" max="11025" width="2.7109375" style="8" customWidth="1"/>
    <col min="11026" max="11026" width="12.42578125" style="8" bestFit="1" customWidth="1"/>
    <col min="11027" max="11027" width="11.85546875" style="8" bestFit="1" customWidth="1"/>
    <col min="11028" max="11031" width="15.42578125" style="8" bestFit="1" customWidth="1"/>
    <col min="11032" max="11032" width="10.5703125" style="8" bestFit="1" customWidth="1"/>
    <col min="11033" max="11033" width="17.7109375" style="8" bestFit="1" customWidth="1"/>
    <col min="11034" max="11034" width="2.7109375" style="8" customWidth="1"/>
    <col min="11035" max="11035" width="12.42578125" style="8" bestFit="1" customWidth="1"/>
    <col min="11036" max="11036" width="11.85546875" style="8" bestFit="1" customWidth="1"/>
    <col min="11037" max="11040" width="15.42578125" style="8" bestFit="1" customWidth="1"/>
    <col min="11041" max="11041" width="13.7109375" style="8" bestFit="1" customWidth="1"/>
    <col min="11042" max="11042" width="13.28515625" style="8" bestFit="1" customWidth="1"/>
    <col min="11043" max="11043" width="2.7109375" style="8" customWidth="1"/>
    <col min="11044" max="11044" width="10.7109375" style="8" customWidth="1"/>
    <col min="11045" max="11045" width="11.85546875" style="8" bestFit="1" customWidth="1"/>
    <col min="11046" max="11049" width="15.42578125" style="8" bestFit="1" customWidth="1"/>
    <col min="11050" max="11050" width="13.7109375" style="8" bestFit="1" customWidth="1"/>
    <col min="11051" max="11051" width="17.7109375" style="8" bestFit="1" customWidth="1"/>
    <col min="11052" max="11266" width="9.140625" style="8"/>
    <col min="11267" max="11267" width="20.42578125" style="8" bestFit="1" customWidth="1"/>
    <col min="11268" max="11268" width="9.42578125" style="8" customWidth="1"/>
    <col min="11269" max="11269" width="8" style="8" customWidth="1"/>
    <col min="11270" max="11270" width="12.5703125" style="8" customWidth="1"/>
    <col min="11271" max="11271" width="7.140625" style="8" customWidth="1"/>
    <col min="11272" max="11272" width="54.28515625" style="8" customWidth="1"/>
    <col min="11273" max="11273" width="11.85546875" style="8" bestFit="1" customWidth="1"/>
    <col min="11274" max="11274" width="11.85546875" style="8" customWidth="1"/>
    <col min="11275" max="11278" width="15.42578125" style="8" bestFit="1" customWidth="1"/>
    <col min="11279" max="11279" width="10.5703125" style="8" bestFit="1" customWidth="1"/>
    <col min="11280" max="11280" width="13.28515625" style="8" bestFit="1" customWidth="1"/>
    <col min="11281" max="11281" width="2.7109375" style="8" customWidth="1"/>
    <col min="11282" max="11282" width="12.42578125" style="8" bestFit="1" customWidth="1"/>
    <col min="11283" max="11283" width="11.85546875" style="8" bestFit="1" customWidth="1"/>
    <col min="11284" max="11287" width="15.42578125" style="8" bestFit="1" customWidth="1"/>
    <col min="11288" max="11288" width="10.5703125" style="8" bestFit="1" customWidth="1"/>
    <col min="11289" max="11289" width="17.7109375" style="8" bestFit="1" customWidth="1"/>
    <col min="11290" max="11290" width="2.7109375" style="8" customWidth="1"/>
    <col min="11291" max="11291" width="12.42578125" style="8" bestFit="1" customWidth="1"/>
    <col min="11292" max="11292" width="11.85546875" style="8" bestFit="1" customWidth="1"/>
    <col min="11293" max="11296" width="15.42578125" style="8" bestFit="1" customWidth="1"/>
    <col min="11297" max="11297" width="13.7109375" style="8" bestFit="1" customWidth="1"/>
    <col min="11298" max="11298" width="13.28515625" style="8" bestFit="1" customWidth="1"/>
    <col min="11299" max="11299" width="2.7109375" style="8" customWidth="1"/>
    <col min="11300" max="11300" width="10.7109375" style="8" customWidth="1"/>
    <col min="11301" max="11301" width="11.85546875" style="8" bestFit="1" customWidth="1"/>
    <col min="11302" max="11305" width="15.42578125" style="8" bestFit="1" customWidth="1"/>
    <col min="11306" max="11306" width="13.7109375" style="8" bestFit="1" customWidth="1"/>
    <col min="11307" max="11307" width="17.7109375" style="8" bestFit="1" customWidth="1"/>
    <col min="11308" max="11522" width="9.140625" style="8"/>
    <col min="11523" max="11523" width="20.42578125" style="8" bestFit="1" customWidth="1"/>
    <col min="11524" max="11524" width="9.42578125" style="8" customWidth="1"/>
    <col min="11525" max="11525" width="8" style="8" customWidth="1"/>
    <col min="11526" max="11526" width="12.5703125" style="8" customWidth="1"/>
    <col min="11527" max="11527" width="7.140625" style="8" customWidth="1"/>
    <col min="11528" max="11528" width="54.28515625" style="8" customWidth="1"/>
    <col min="11529" max="11529" width="11.85546875" style="8" bestFit="1" customWidth="1"/>
    <col min="11530" max="11530" width="11.85546875" style="8" customWidth="1"/>
    <col min="11531" max="11534" width="15.42578125" style="8" bestFit="1" customWidth="1"/>
    <col min="11535" max="11535" width="10.5703125" style="8" bestFit="1" customWidth="1"/>
    <col min="11536" max="11536" width="13.28515625" style="8" bestFit="1" customWidth="1"/>
    <col min="11537" max="11537" width="2.7109375" style="8" customWidth="1"/>
    <col min="11538" max="11538" width="12.42578125" style="8" bestFit="1" customWidth="1"/>
    <col min="11539" max="11539" width="11.85546875" style="8" bestFit="1" customWidth="1"/>
    <col min="11540" max="11543" width="15.42578125" style="8" bestFit="1" customWidth="1"/>
    <col min="11544" max="11544" width="10.5703125" style="8" bestFit="1" customWidth="1"/>
    <col min="11545" max="11545" width="17.7109375" style="8" bestFit="1" customWidth="1"/>
    <col min="11546" max="11546" width="2.7109375" style="8" customWidth="1"/>
    <col min="11547" max="11547" width="12.42578125" style="8" bestFit="1" customWidth="1"/>
    <col min="11548" max="11548" width="11.85546875" style="8" bestFit="1" customWidth="1"/>
    <col min="11549" max="11552" width="15.42578125" style="8" bestFit="1" customWidth="1"/>
    <col min="11553" max="11553" width="13.7109375" style="8" bestFit="1" customWidth="1"/>
    <col min="11554" max="11554" width="13.28515625" style="8" bestFit="1" customWidth="1"/>
    <col min="11555" max="11555" width="2.7109375" style="8" customWidth="1"/>
    <col min="11556" max="11556" width="10.7109375" style="8" customWidth="1"/>
    <col min="11557" max="11557" width="11.85546875" style="8" bestFit="1" customWidth="1"/>
    <col min="11558" max="11561" width="15.42578125" style="8" bestFit="1" customWidth="1"/>
    <col min="11562" max="11562" width="13.7109375" style="8" bestFit="1" customWidth="1"/>
    <col min="11563" max="11563" width="17.7109375" style="8" bestFit="1" customWidth="1"/>
    <col min="11564" max="11778" width="9.140625" style="8"/>
    <col min="11779" max="11779" width="20.42578125" style="8" bestFit="1" customWidth="1"/>
    <col min="11780" max="11780" width="9.42578125" style="8" customWidth="1"/>
    <col min="11781" max="11781" width="8" style="8" customWidth="1"/>
    <col min="11782" max="11782" width="12.5703125" style="8" customWidth="1"/>
    <col min="11783" max="11783" width="7.140625" style="8" customWidth="1"/>
    <col min="11784" max="11784" width="54.28515625" style="8" customWidth="1"/>
    <col min="11785" max="11785" width="11.85546875" style="8" bestFit="1" customWidth="1"/>
    <col min="11786" max="11786" width="11.85546875" style="8" customWidth="1"/>
    <col min="11787" max="11790" width="15.42578125" style="8" bestFit="1" customWidth="1"/>
    <col min="11791" max="11791" width="10.5703125" style="8" bestFit="1" customWidth="1"/>
    <col min="11792" max="11792" width="13.28515625" style="8" bestFit="1" customWidth="1"/>
    <col min="11793" max="11793" width="2.7109375" style="8" customWidth="1"/>
    <col min="11794" max="11794" width="12.42578125" style="8" bestFit="1" customWidth="1"/>
    <col min="11795" max="11795" width="11.85546875" style="8" bestFit="1" customWidth="1"/>
    <col min="11796" max="11799" width="15.42578125" style="8" bestFit="1" customWidth="1"/>
    <col min="11800" max="11800" width="10.5703125" style="8" bestFit="1" customWidth="1"/>
    <col min="11801" max="11801" width="17.7109375" style="8" bestFit="1" customWidth="1"/>
    <col min="11802" max="11802" width="2.7109375" style="8" customWidth="1"/>
    <col min="11803" max="11803" width="12.42578125" style="8" bestFit="1" customWidth="1"/>
    <col min="11804" max="11804" width="11.85546875" style="8" bestFit="1" customWidth="1"/>
    <col min="11805" max="11808" width="15.42578125" style="8" bestFit="1" customWidth="1"/>
    <col min="11809" max="11809" width="13.7109375" style="8" bestFit="1" customWidth="1"/>
    <col min="11810" max="11810" width="13.28515625" style="8" bestFit="1" customWidth="1"/>
    <col min="11811" max="11811" width="2.7109375" style="8" customWidth="1"/>
    <col min="11812" max="11812" width="10.7109375" style="8" customWidth="1"/>
    <col min="11813" max="11813" width="11.85546875" style="8" bestFit="1" customWidth="1"/>
    <col min="11814" max="11817" width="15.42578125" style="8" bestFit="1" customWidth="1"/>
    <col min="11818" max="11818" width="13.7109375" style="8" bestFit="1" customWidth="1"/>
    <col min="11819" max="11819" width="17.7109375" style="8" bestFit="1" customWidth="1"/>
    <col min="11820" max="12034" width="9.140625" style="8"/>
    <col min="12035" max="12035" width="20.42578125" style="8" bestFit="1" customWidth="1"/>
    <col min="12036" max="12036" width="9.42578125" style="8" customWidth="1"/>
    <col min="12037" max="12037" width="8" style="8" customWidth="1"/>
    <col min="12038" max="12038" width="12.5703125" style="8" customWidth="1"/>
    <col min="12039" max="12039" width="7.140625" style="8" customWidth="1"/>
    <col min="12040" max="12040" width="54.28515625" style="8" customWidth="1"/>
    <col min="12041" max="12041" width="11.85546875" style="8" bestFit="1" customWidth="1"/>
    <col min="12042" max="12042" width="11.85546875" style="8" customWidth="1"/>
    <col min="12043" max="12046" width="15.42578125" style="8" bestFit="1" customWidth="1"/>
    <col min="12047" max="12047" width="10.5703125" style="8" bestFit="1" customWidth="1"/>
    <col min="12048" max="12048" width="13.28515625" style="8" bestFit="1" customWidth="1"/>
    <col min="12049" max="12049" width="2.7109375" style="8" customWidth="1"/>
    <col min="12050" max="12050" width="12.42578125" style="8" bestFit="1" customWidth="1"/>
    <col min="12051" max="12051" width="11.85546875" style="8" bestFit="1" customWidth="1"/>
    <col min="12052" max="12055" width="15.42578125" style="8" bestFit="1" customWidth="1"/>
    <col min="12056" max="12056" width="10.5703125" style="8" bestFit="1" customWidth="1"/>
    <col min="12057" max="12057" width="17.7109375" style="8" bestFit="1" customWidth="1"/>
    <col min="12058" max="12058" width="2.7109375" style="8" customWidth="1"/>
    <col min="12059" max="12059" width="12.42578125" style="8" bestFit="1" customWidth="1"/>
    <col min="12060" max="12060" width="11.85546875" style="8" bestFit="1" customWidth="1"/>
    <col min="12061" max="12064" width="15.42578125" style="8" bestFit="1" customWidth="1"/>
    <col min="12065" max="12065" width="13.7109375" style="8" bestFit="1" customWidth="1"/>
    <col min="12066" max="12066" width="13.28515625" style="8" bestFit="1" customWidth="1"/>
    <col min="12067" max="12067" width="2.7109375" style="8" customWidth="1"/>
    <col min="12068" max="12068" width="10.7109375" style="8" customWidth="1"/>
    <col min="12069" max="12069" width="11.85546875" style="8" bestFit="1" customWidth="1"/>
    <col min="12070" max="12073" width="15.42578125" style="8" bestFit="1" customWidth="1"/>
    <col min="12074" max="12074" width="13.7109375" style="8" bestFit="1" customWidth="1"/>
    <col min="12075" max="12075" width="17.7109375" style="8" bestFit="1" customWidth="1"/>
    <col min="12076" max="12290" width="9.140625" style="8"/>
    <col min="12291" max="12291" width="20.42578125" style="8" bestFit="1" customWidth="1"/>
    <col min="12292" max="12292" width="9.42578125" style="8" customWidth="1"/>
    <col min="12293" max="12293" width="8" style="8" customWidth="1"/>
    <col min="12294" max="12294" width="12.5703125" style="8" customWidth="1"/>
    <col min="12295" max="12295" width="7.140625" style="8" customWidth="1"/>
    <col min="12296" max="12296" width="54.28515625" style="8" customWidth="1"/>
    <col min="12297" max="12297" width="11.85546875" style="8" bestFit="1" customWidth="1"/>
    <col min="12298" max="12298" width="11.85546875" style="8" customWidth="1"/>
    <col min="12299" max="12302" width="15.42578125" style="8" bestFit="1" customWidth="1"/>
    <col min="12303" max="12303" width="10.5703125" style="8" bestFit="1" customWidth="1"/>
    <col min="12304" max="12304" width="13.28515625" style="8" bestFit="1" customWidth="1"/>
    <col min="12305" max="12305" width="2.7109375" style="8" customWidth="1"/>
    <col min="12306" max="12306" width="12.42578125" style="8" bestFit="1" customWidth="1"/>
    <col min="12307" max="12307" width="11.85546875" style="8" bestFit="1" customWidth="1"/>
    <col min="12308" max="12311" width="15.42578125" style="8" bestFit="1" customWidth="1"/>
    <col min="12312" max="12312" width="10.5703125" style="8" bestFit="1" customWidth="1"/>
    <col min="12313" max="12313" width="17.7109375" style="8" bestFit="1" customWidth="1"/>
    <col min="12314" max="12314" width="2.7109375" style="8" customWidth="1"/>
    <col min="12315" max="12315" width="12.42578125" style="8" bestFit="1" customWidth="1"/>
    <col min="12316" max="12316" width="11.85546875" style="8" bestFit="1" customWidth="1"/>
    <col min="12317" max="12320" width="15.42578125" style="8" bestFit="1" customWidth="1"/>
    <col min="12321" max="12321" width="13.7109375" style="8" bestFit="1" customWidth="1"/>
    <col min="12322" max="12322" width="13.28515625" style="8" bestFit="1" customWidth="1"/>
    <col min="12323" max="12323" width="2.7109375" style="8" customWidth="1"/>
    <col min="12324" max="12324" width="10.7109375" style="8" customWidth="1"/>
    <col min="12325" max="12325" width="11.85546875" style="8" bestFit="1" customWidth="1"/>
    <col min="12326" max="12329" width="15.42578125" style="8" bestFit="1" customWidth="1"/>
    <col min="12330" max="12330" width="13.7109375" style="8" bestFit="1" customWidth="1"/>
    <col min="12331" max="12331" width="17.7109375" style="8" bestFit="1" customWidth="1"/>
    <col min="12332" max="12546" width="9.140625" style="8"/>
    <col min="12547" max="12547" width="20.42578125" style="8" bestFit="1" customWidth="1"/>
    <col min="12548" max="12548" width="9.42578125" style="8" customWidth="1"/>
    <col min="12549" max="12549" width="8" style="8" customWidth="1"/>
    <col min="12550" max="12550" width="12.5703125" style="8" customWidth="1"/>
    <col min="12551" max="12551" width="7.140625" style="8" customWidth="1"/>
    <col min="12552" max="12552" width="54.28515625" style="8" customWidth="1"/>
    <col min="12553" max="12553" width="11.85546875" style="8" bestFit="1" customWidth="1"/>
    <col min="12554" max="12554" width="11.85546875" style="8" customWidth="1"/>
    <col min="12555" max="12558" width="15.42578125" style="8" bestFit="1" customWidth="1"/>
    <col min="12559" max="12559" width="10.5703125" style="8" bestFit="1" customWidth="1"/>
    <col min="12560" max="12560" width="13.28515625" style="8" bestFit="1" customWidth="1"/>
    <col min="12561" max="12561" width="2.7109375" style="8" customWidth="1"/>
    <col min="12562" max="12562" width="12.42578125" style="8" bestFit="1" customWidth="1"/>
    <col min="12563" max="12563" width="11.85546875" style="8" bestFit="1" customWidth="1"/>
    <col min="12564" max="12567" width="15.42578125" style="8" bestFit="1" customWidth="1"/>
    <col min="12568" max="12568" width="10.5703125" style="8" bestFit="1" customWidth="1"/>
    <col min="12569" max="12569" width="17.7109375" style="8" bestFit="1" customWidth="1"/>
    <col min="12570" max="12570" width="2.7109375" style="8" customWidth="1"/>
    <col min="12571" max="12571" width="12.42578125" style="8" bestFit="1" customWidth="1"/>
    <col min="12572" max="12572" width="11.85546875" style="8" bestFit="1" customWidth="1"/>
    <col min="12573" max="12576" width="15.42578125" style="8" bestFit="1" customWidth="1"/>
    <col min="12577" max="12577" width="13.7109375" style="8" bestFit="1" customWidth="1"/>
    <col min="12578" max="12578" width="13.28515625" style="8" bestFit="1" customWidth="1"/>
    <col min="12579" max="12579" width="2.7109375" style="8" customWidth="1"/>
    <col min="12580" max="12580" width="10.7109375" style="8" customWidth="1"/>
    <col min="12581" max="12581" width="11.85546875" style="8" bestFit="1" customWidth="1"/>
    <col min="12582" max="12585" width="15.42578125" style="8" bestFit="1" customWidth="1"/>
    <col min="12586" max="12586" width="13.7109375" style="8" bestFit="1" customWidth="1"/>
    <col min="12587" max="12587" width="17.7109375" style="8" bestFit="1" customWidth="1"/>
    <col min="12588" max="12802" width="9.140625" style="8"/>
    <col min="12803" max="12803" width="20.42578125" style="8" bestFit="1" customWidth="1"/>
    <col min="12804" max="12804" width="9.42578125" style="8" customWidth="1"/>
    <col min="12805" max="12805" width="8" style="8" customWidth="1"/>
    <col min="12806" max="12806" width="12.5703125" style="8" customWidth="1"/>
    <col min="12807" max="12807" width="7.140625" style="8" customWidth="1"/>
    <col min="12808" max="12808" width="54.28515625" style="8" customWidth="1"/>
    <col min="12809" max="12809" width="11.85546875" style="8" bestFit="1" customWidth="1"/>
    <col min="12810" max="12810" width="11.85546875" style="8" customWidth="1"/>
    <col min="12811" max="12814" width="15.42578125" style="8" bestFit="1" customWidth="1"/>
    <col min="12815" max="12815" width="10.5703125" style="8" bestFit="1" customWidth="1"/>
    <col min="12816" max="12816" width="13.28515625" style="8" bestFit="1" customWidth="1"/>
    <col min="12817" max="12817" width="2.7109375" style="8" customWidth="1"/>
    <col min="12818" max="12818" width="12.42578125" style="8" bestFit="1" customWidth="1"/>
    <col min="12819" max="12819" width="11.85546875" style="8" bestFit="1" customWidth="1"/>
    <col min="12820" max="12823" width="15.42578125" style="8" bestFit="1" customWidth="1"/>
    <col min="12824" max="12824" width="10.5703125" style="8" bestFit="1" customWidth="1"/>
    <col min="12825" max="12825" width="17.7109375" style="8" bestFit="1" customWidth="1"/>
    <col min="12826" max="12826" width="2.7109375" style="8" customWidth="1"/>
    <col min="12827" max="12827" width="12.42578125" style="8" bestFit="1" customWidth="1"/>
    <col min="12828" max="12828" width="11.85546875" style="8" bestFit="1" customWidth="1"/>
    <col min="12829" max="12832" width="15.42578125" style="8" bestFit="1" customWidth="1"/>
    <col min="12833" max="12833" width="13.7109375" style="8" bestFit="1" customWidth="1"/>
    <col min="12834" max="12834" width="13.28515625" style="8" bestFit="1" customWidth="1"/>
    <col min="12835" max="12835" width="2.7109375" style="8" customWidth="1"/>
    <col min="12836" max="12836" width="10.7109375" style="8" customWidth="1"/>
    <col min="12837" max="12837" width="11.85546875" style="8" bestFit="1" customWidth="1"/>
    <col min="12838" max="12841" width="15.42578125" style="8" bestFit="1" customWidth="1"/>
    <col min="12842" max="12842" width="13.7109375" style="8" bestFit="1" customWidth="1"/>
    <col min="12843" max="12843" width="17.7109375" style="8" bestFit="1" customWidth="1"/>
    <col min="12844" max="13058" width="9.140625" style="8"/>
    <col min="13059" max="13059" width="20.42578125" style="8" bestFit="1" customWidth="1"/>
    <col min="13060" max="13060" width="9.42578125" style="8" customWidth="1"/>
    <col min="13061" max="13061" width="8" style="8" customWidth="1"/>
    <col min="13062" max="13062" width="12.5703125" style="8" customWidth="1"/>
    <col min="13063" max="13063" width="7.140625" style="8" customWidth="1"/>
    <col min="13064" max="13064" width="54.28515625" style="8" customWidth="1"/>
    <col min="13065" max="13065" width="11.85546875" style="8" bestFit="1" customWidth="1"/>
    <col min="13066" max="13066" width="11.85546875" style="8" customWidth="1"/>
    <col min="13067" max="13070" width="15.42578125" style="8" bestFit="1" customWidth="1"/>
    <col min="13071" max="13071" width="10.5703125" style="8" bestFit="1" customWidth="1"/>
    <col min="13072" max="13072" width="13.28515625" style="8" bestFit="1" customWidth="1"/>
    <col min="13073" max="13073" width="2.7109375" style="8" customWidth="1"/>
    <col min="13074" max="13074" width="12.42578125" style="8" bestFit="1" customWidth="1"/>
    <col min="13075" max="13075" width="11.85546875" style="8" bestFit="1" customWidth="1"/>
    <col min="13076" max="13079" width="15.42578125" style="8" bestFit="1" customWidth="1"/>
    <col min="13080" max="13080" width="10.5703125" style="8" bestFit="1" customWidth="1"/>
    <col min="13081" max="13081" width="17.7109375" style="8" bestFit="1" customWidth="1"/>
    <col min="13082" max="13082" width="2.7109375" style="8" customWidth="1"/>
    <col min="13083" max="13083" width="12.42578125" style="8" bestFit="1" customWidth="1"/>
    <col min="13084" max="13084" width="11.85546875" style="8" bestFit="1" customWidth="1"/>
    <col min="13085" max="13088" width="15.42578125" style="8" bestFit="1" customWidth="1"/>
    <col min="13089" max="13089" width="13.7109375" style="8" bestFit="1" customWidth="1"/>
    <col min="13090" max="13090" width="13.28515625" style="8" bestFit="1" customWidth="1"/>
    <col min="13091" max="13091" width="2.7109375" style="8" customWidth="1"/>
    <col min="13092" max="13092" width="10.7109375" style="8" customWidth="1"/>
    <col min="13093" max="13093" width="11.85546875" style="8" bestFit="1" customWidth="1"/>
    <col min="13094" max="13097" width="15.42578125" style="8" bestFit="1" customWidth="1"/>
    <col min="13098" max="13098" width="13.7109375" style="8" bestFit="1" customWidth="1"/>
    <col min="13099" max="13099" width="17.7109375" style="8" bestFit="1" customWidth="1"/>
    <col min="13100" max="13314" width="9.140625" style="8"/>
    <col min="13315" max="13315" width="20.42578125" style="8" bestFit="1" customWidth="1"/>
    <col min="13316" max="13316" width="9.42578125" style="8" customWidth="1"/>
    <col min="13317" max="13317" width="8" style="8" customWidth="1"/>
    <col min="13318" max="13318" width="12.5703125" style="8" customWidth="1"/>
    <col min="13319" max="13319" width="7.140625" style="8" customWidth="1"/>
    <col min="13320" max="13320" width="54.28515625" style="8" customWidth="1"/>
    <col min="13321" max="13321" width="11.85546875" style="8" bestFit="1" customWidth="1"/>
    <col min="13322" max="13322" width="11.85546875" style="8" customWidth="1"/>
    <col min="13323" max="13326" width="15.42578125" style="8" bestFit="1" customWidth="1"/>
    <col min="13327" max="13327" width="10.5703125" style="8" bestFit="1" customWidth="1"/>
    <col min="13328" max="13328" width="13.28515625" style="8" bestFit="1" customWidth="1"/>
    <col min="13329" max="13329" width="2.7109375" style="8" customWidth="1"/>
    <col min="13330" max="13330" width="12.42578125" style="8" bestFit="1" customWidth="1"/>
    <col min="13331" max="13331" width="11.85546875" style="8" bestFit="1" customWidth="1"/>
    <col min="13332" max="13335" width="15.42578125" style="8" bestFit="1" customWidth="1"/>
    <col min="13336" max="13336" width="10.5703125" style="8" bestFit="1" customWidth="1"/>
    <col min="13337" max="13337" width="17.7109375" style="8" bestFit="1" customWidth="1"/>
    <col min="13338" max="13338" width="2.7109375" style="8" customWidth="1"/>
    <col min="13339" max="13339" width="12.42578125" style="8" bestFit="1" customWidth="1"/>
    <col min="13340" max="13340" width="11.85546875" style="8" bestFit="1" customWidth="1"/>
    <col min="13341" max="13344" width="15.42578125" style="8" bestFit="1" customWidth="1"/>
    <col min="13345" max="13345" width="13.7109375" style="8" bestFit="1" customWidth="1"/>
    <col min="13346" max="13346" width="13.28515625" style="8" bestFit="1" customWidth="1"/>
    <col min="13347" max="13347" width="2.7109375" style="8" customWidth="1"/>
    <col min="13348" max="13348" width="10.7109375" style="8" customWidth="1"/>
    <col min="13349" max="13349" width="11.85546875" style="8" bestFit="1" customWidth="1"/>
    <col min="13350" max="13353" width="15.42578125" style="8" bestFit="1" customWidth="1"/>
    <col min="13354" max="13354" width="13.7109375" style="8" bestFit="1" customWidth="1"/>
    <col min="13355" max="13355" width="17.7109375" style="8" bestFit="1" customWidth="1"/>
    <col min="13356" max="13570" width="9.140625" style="8"/>
    <col min="13571" max="13571" width="20.42578125" style="8" bestFit="1" customWidth="1"/>
    <col min="13572" max="13572" width="9.42578125" style="8" customWidth="1"/>
    <col min="13573" max="13573" width="8" style="8" customWidth="1"/>
    <col min="13574" max="13574" width="12.5703125" style="8" customWidth="1"/>
    <col min="13575" max="13575" width="7.140625" style="8" customWidth="1"/>
    <col min="13576" max="13576" width="54.28515625" style="8" customWidth="1"/>
    <col min="13577" max="13577" width="11.85546875" style="8" bestFit="1" customWidth="1"/>
    <col min="13578" max="13578" width="11.85546875" style="8" customWidth="1"/>
    <col min="13579" max="13582" width="15.42578125" style="8" bestFit="1" customWidth="1"/>
    <col min="13583" max="13583" width="10.5703125" style="8" bestFit="1" customWidth="1"/>
    <col min="13584" max="13584" width="13.28515625" style="8" bestFit="1" customWidth="1"/>
    <col min="13585" max="13585" width="2.7109375" style="8" customWidth="1"/>
    <col min="13586" max="13586" width="12.42578125" style="8" bestFit="1" customWidth="1"/>
    <col min="13587" max="13587" width="11.85546875" style="8" bestFit="1" customWidth="1"/>
    <col min="13588" max="13591" width="15.42578125" style="8" bestFit="1" customWidth="1"/>
    <col min="13592" max="13592" width="10.5703125" style="8" bestFit="1" customWidth="1"/>
    <col min="13593" max="13593" width="17.7109375" style="8" bestFit="1" customWidth="1"/>
    <col min="13594" max="13594" width="2.7109375" style="8" customWidth="1"/>
    <col min="13595" max="13595" width="12.42578125" style="8" bestFit="1" customWidth="1"/>
    <col min="13596" max="13596" width="11.85546875" style="8" bestFit="1" customWidth="1"/>
    <col min="13597" max="13600" width="15.42578125" style="8" bestFit="1" customWidth="1"/>
    <col min="13601" max="13601" width="13.7109375" style="8" bestFit="1" customWidth="1"/>
    <col min="13602" max="13602" width="13.28515625" style="8" bestFit="1" customWidth="1"/>
    <col min="13603" max="13603" width="2.7109375" style="8" customWidth="1"/>
    <col min="13604" max="13604" width="10.7109375" style="8" customWidth="1"/>
    <col min="13605" max="13605" width="11.85546875" style="8" bestFit="1" customWidth="1"/>
    <col min="13606" max="13609" width="15.42578125" style="8" bestFit="1" customWidth="1"/>
    <col min="13610" max="13610" width="13.7109375" style="8" bestFit="1" customWidth="1"/>
    <col min="13611" max="13611" width="17.7109375" style="8" bestFit="1" customWidth="1"/>
    <col min="13612" max="13826" width="9.140625" style="8"/>
    <col min="13827" max="13827" width="20.42578125" style="8" bestFit="1" customWidth="1"/>
    <col min="13828" max="13828" width="9.42578125" style="8" customWidth="1"/>
    <col min="13829" max="13829" width="8" style="8" customWidth="1"/>
    <col min="13830" max="13830" width="12.5703125" style="8" customWidth="1"/>
    <col min="13831" max="13831" width="7.140625" style="8" customWidth="1"/>
    <col min="13832" max="13832" width="54.28515625" style="8" customWidth="1"/>
    <col min="13833" max="13833" width="11.85546875" style="8" bestFit="1" customWidth="1"/>
    <col min="13834" max="13834" width="11.85546875" style="8" customWidth="1"/>
    <col min="13835" max="13838" width="15.42578125" style="8" bestFit="1" customWidth="1"/>
    <col min="13839" max="13839" width="10.5703125" style="8" bestFit="1" customWidth="1"/>
    <col min="13840" max="13840" width="13.28515625" style="8" bestFit="1" customWidth="1"/>
    <col min="13841" max="13841" width="2.7109375" style="8" customWidth="1"/>
    <col min="13842" max="13842" width="12.42578125" style="8" bestFit="1" customWidth="1"/>
    <col min="13843" max="13843" width="11.85546875" style="8" bestFit="1" customWidth="1"/>
    <col min="13844" max="13847" width="15.42578125" style="8" bestFit="1" customWidth="1"/>
    <col min="13848" max="13848" width="10.5703125" style="8" bestFit="1" customWidth="1"/>
    <col min="13849" max="13849" width="17.7109375" style="8" bestFit="1" customWidth="1"/>
    <col min="13850" max="13850" width="2.7109375" style="8" customWidth="1"/>
    <col min="13851" max="13851" width="12.42578125" style="8" bestFit="1" customWidth="1"/>
    <col min="13852" max="13852" width="11.85546875" style="8" bestFit="1" customWidth="1"/>
    <col min="13853" max="13856" width="15.42578125" style="8" bestFit="1" customWidth="1"/>
    <col min="13857" max="13857" width="13.7109375" style="8" bestFit="1" customWidth="1"/>
    <col min="13858" max="13858" width="13.28515625" style="8" bestFit="1" customWidth="1"/>
    <col min="13859" max="13859" width="2.7109375" style="8" customWidth="1"/>
    <col min="13860" max="13860" width="10.7109375" style="8" customWidth="1"/>
    <col min="13861" max="13861" width="11.85546875" style="8" bestFit="1" customWidth="1"/>
    <col min="13862" max="13865" width="15.42578125" style="8" bestFit="1" customWidth="1"/>
    <col min="13866" max="13866" width="13.7109375" style="8" bestFit="1" customWidth="1"/>
    <col min="13867" max="13867" width="17.7109375" style="8" bestFit="1" customWidth="1"/>
    <col min="13868" max="14082" width="9.140625" style="8"/>
    <col min="14083" max="14083" width="20.42578125" style="8" bestFit="1" customWidth="1"/>
    <col min="14084" max="14084" width="9.42578125" style="8" customWidth="1"/>
    <col min="14085" max="14085" width="8" style="8" customWidth="1"/>
    <col min="14086" max="14086" width="12.5703125" style="8" customWidth="1"/>
    <col min="14087" max="14087" width="7.140625" style="8" customWidth="1"/>
    <col min="14088" max="14088" width="54.28515625" style="8" customWidth="1"/>
    <col min="14089" max="14089" width="11.85546875" style="8" bestFit="1" customWidth="1"/>
    <col min="14090" max="14090" width="11.85546875" style="8" customWidth="1"/>
    <col min="14091" max="14094" width="15.42578125" style="8" bestFit="1" customWidth="1"/>
    <col min="14095" max="14095" width="10.5703125" style="8" bestFit="1" customWidth="1"/>
    <col min="14096" max="14096" width="13.28515625" style="8" bestFit="1" customWidth="1"/>
    <col min="14097" max="14097" width="2.7109375" style="8" customWidth="1"/>
    <col min="14098" max="14098" width="12.42578125" style="8" bestFit="1" customWidth="1"/>
    <col min="14099" max="14099" width="11.85546875" style="8" bestFit="1" customWidth="1"/>
    <col min="14100" max="14103" width="15.42578125" style="8" bestFit="1" customWidth="1"/>
    <col min="14104" max="14104" width="10.5703125" style="8" bestFit="1" customWidth="1"/>
    <col min="14105" max="14105" width="17.7109375" style="8" bestFit="1" customWidth="1"/>
    <col min="14106" max="14106" width="2.7109375" style="8" customWidth="1"/>
    <col min="14107" max="14107" width="12.42578125" style="8" bestFit="1" customWidth="1"/>
    <col min="14108" max="14108" width="11.85546875" style="8" bestFit="1" customWidth="1"/>
    <col min="14109" max="14112" width="15.42578125" style="8" bestFit="1" customWidth="1"/>
    <col min="14113" max="14113" width="13.7109375" style="8" bestFit="1" customWidth="1"/>
    <col min="14114" max="14114" width="13.28515625" style="8" bestFit="1" customWidth="1"/>
    <col min="14115" max="14115" width="2.7109375" style="8" customWidth="1"/>
    <col min="14116" max="14116" width="10.7109375" style="8" customWidth="1"/>
    <col min="14117" max="14117" width="11.85546875" style="8" bestFit="1" customWidth="1"/>
    <col min="14118" max="14121" width="15.42578125" style="8" bestFit="1" customWidth="1"/>
    <col min="14122" max="14122" width="13.7109375" style="8" bestFit="1" customWidth="1"/>
    <col min="14123" max="14123" width="17.7109375" style="8" bestFit="1" customWidth="1"/>
    <col min="14124" max="14338" width="9.140625" style="8"/>
    <col min="14339" max="14339" width="20.42578125" style="8" bestFit="1" customWidth="1"/>
    <col min="14340" max="14340" width="9.42578125" style="8" customWidth="1"/>
    <col min="14341" max="14341" width="8" style="8" customWidth="1"/>
    <col min="14342" max="14342" width="12.5703125" style="8" customWidth="1"/>
    <col min="14343" max="14343" width="7.140625" style="8" customWidth="1"/>
    <col min="14344" max="14344" width="54.28515625" style="8" customWidth="1"/>
    <col min="14345" max="14345" width="11.85546875" style="8" bestFit="1" customWidth="1"/>
    <col min="14346" max="14346" width="11.85546875" style="8" customWidth="1"/>
    <col min="14347" max="14350" width="15.42578125" style="8" bestFit="1" customWidth="1"/>
    <col min="14351" max="14351" width="10.5703125" style="8" bestFit="1" customWidth="1"/>
    <col min="14352" max="14352" width="13.28515625" style="8" bestFit="1" customWidth="1"/>
    <col min="14353" max="14353" width="2.7109375" style="8" customWidth="1"/>
    <col min="14354" max="14354" width="12.42578125" style="8" bestFit="1" customWidth="1"/>
    <col min="14355" max="14355" width="11.85546875" style="8" bestFit="1" customWidth="1"/>
    <col min="14356" max="14359" width="15.42578125" style="8" bestFit="1" customWidth="1"/>
    <col min="14360" max="14360" width="10.5703125" style="8" bestFit="1" customWidth="1"/>
    <col min="14361" max="14361" width="17.7109375" style="8" bestFit="1" customWidth="1"/>
    <col min="14362" max="14362" width="2.7109375" style="8" customWidth="1"/>
    <col min="14363" max="14363" width="12.42578125" style="8" bestFit="1" customWidth="1"/>
    <col min="14364" max="14364" width="11.85546875" style="8" bestFit="1" customWidth="1"/>
    <col min="14365" max="14368" width="15.42578125" style="8" bestFit="1" customWidth="1"/>
    <col min="14369" max="14369" width="13.7109375" style="8" bestFit="1" customWidth="1"/>
    <col min="14370" max="14370" width="13.28515625" style="8" bestFit="1" customWidth="1"/>
    <col min="14371" max="14371" width="2.7109375" style="8" customWidth="1"/>
    <col min="14372" max="14372" width="10.7109375" style="8" customWidth="1"/>
    <col min="14373" max="14373" width="11.85546875" style="8" bestFit="1" customWidth="1"/>
    <col min="14374" max="14377" width="15.42578125" style="8" bestFit="1" customWidth="1"/>
    <col min="14378" max="14378" width="13.7109375" style="8" bestFit="1" customWidth="1"/>
    <col min="14379" max="14379" width="17.7109375" style="8" bestFit="1" customWidth="1"/>
    <col min="14380" max="14594" width="9.140625" style="8"/>
    <col min="14595" max="14595" width="20.42578125" style="8" bestFit="1" customWidth="1"/>
    <col min="14596" max="14596" width="9.42578125" style="8" customWidth="1"/>
    <col min="14597" max="14597" width="8" style="8" customWidth="1"/>
    <col min="14598" max="14598" width="12.5703125" style="8" customWidth="1"/>
    <col min="14599" max="14599" width="7.140625" style="8" customWidth="1"/>
    <col min="14600" max="14600" width="54.28515625" style="8" customWidth="1"/>
    <col min="14601" max="14601" width="11.85546875" style="8" bestFit="1" customWidth="1"/>
    <col min="14602" max="14602" width="11.85546875" style="8" customWidth="1"/>
    <col min="14603" max="14606" width="15.42578125" style="8" bestFit="1" customWidth="1"/>
    <col min="14607" max="14607" width="10.5703125" style="8" bestFit="1" customWidth="1"/>
    <col min="14608" max="14608" width="13.28515625" style="8" bestFit="1" customWidth="1"/>
    <col min="14609" max="14609" width="2.7109375" style="8" customWidth="1"/>
    <col min="14610" max="14610" width="12.42578125" style="8" bestFit="1" customWidth="1"/>
    <col min="14611" max="14611" width="11.85546875" style="8" bestFit="1" customWidth="1"/>
    <col min="14612" max="14615" width="15.42578125" style="8" bestFit="1" customWidth="1"/>
    <col min="14616" max="14616" width="10.5703125" style="8" bestFit="1" customWidth="1"/>
    <col min="14617" max="14617" width="17.7109375" style="8" bestFit="1" customWidth="1"/>
    <col min="14618" max="14618" width="2.7109375" style="8" customWidth="1"/>
    <col min="14619" max="14619" width="12.42578125" style="8" bestFit="1" customWidth="1"/>
    <col min="14620" max="14620" width="11.85546875" style="8" bestFit="1" customWidth="1"/>
    <col min="14621" max="14624" width="15.42578125" style="8" bestFit="1" customWidth="1"/>
    <col min="14625" max="14625" width="13.7109375" style="8" bestFit="1" customWidth="1"/>
    <col min="14626" max="14626" width="13.28515625" style="8" bestFit="1" customWidth="1"/>
    <col min="14627" max="14627" width="2.7109375" style="8" customWidth="1"/>
    <col min="14628" max="14628" width="10.7109375" style="8" customWidth="1"/>
    <col min="14629" max="14629" width="11.85546875" style="8" bestFit="1" customWidth="1"/>
    <col min="14630" max="14633" width="15.42578125" style="8" bestFit="1" customWidth="1"/>
    <col min="14634" max="14634" width="13.7109375" style="8" bestFit="1" customWidth="1"/>
    <col min="14635" max="14635" width="17.7109375" style="8" bestFit="1" customWidth="1"/>
    <col min="14636" max="14850" width="9.140625" style="8"/>
    <col min="14851" max="14851" width="20.42578125" style="8" bestFit="1" customWidth="1"/>
    <col min="14852" max="14852" width="9.42578125" style="8" customWidth="1"/>
    <col min="14853" max="14853" width="8" style="8" customWidth="1"/>
    <col min="14854" max="14854" width="12.5703125" style="8" customWidth="1"/>
    <col min="14855" max="14855" width="7.140625" style="8" customWidth="1"/>
    <col min="14856" max="14856" width="54.28515625" style="8" customWidth="1"/>
    <col min="14857" max="14857" width="11.85546875" style="8" bestFit="1" customWidth="1"/>
    <col min="14858" max="14858" width="11.85546875" style="8" customWidth="1"/>
    <col min="14859" max="14862" width="15.42578125" style="8" bestFit="1" customWidth="1"/>
    <col min="14863" max="14863" width="10.5703125" style="8" bestFit="1" customWidth="1"/>
    <col min="14864" max="14864" width="13.28515625" style="8" bestFit="1" customWidth="1"/>
    <col min="14865" max="14865" width="2.7109375" style="8" customWidth="1"/>
    <col min="14866" max="14866" width="12.42578125" style="8" bestFit="1" customWidth="1"/>
    <col min="14867" max="14867" width="11.85546875" style="8" bestFit="1" customWidth="1"/>
    <col min="14868" max="14871" width="15.42578125" style="8" bestFit="1" customWidth="1"/>
    <col min="14872" max="14872" width="10.5703125" style="8" bestFit="1" customWidth="1"/>
    <col min="14873" max="14873" width="17.7109375" style="8" bestFit="1" customWidth="1"/>
    <col min="14874" max="14874" width="2.7109375" style="8" customWidth="1"/>
    <col min="14875" max="14875" width="12.42578125" style="8" bestFit="1" customWidth="1"/>
    <col min="14876" max="14876" width="11.85546875" style="8" bestFit="1" customWidth="1"/>
    <col min="14877" max="14880" width="15.42578125" style="8" bestFit="1" customWidth="1"/>
    <col min="14881" max="14881" width="13.7109375" style="8" bestFit="1" customWidth="1"/>
    <col min="14882" max="14882" width="13.28515625" style="8" bestFit="1" customWidth="1"/>
    <col min="14883" max="14883" width="2.7109375" style="8" customWidth="1"/>
    <col min="14884" max="14884" width="10.7109375" style="8" customWidth="1"/>
    <col min="14885" max="14885" width="11.85546875" style="8" bestFit="1" customWidth="1"/>
    <col min="14886" max="14889" width="15.42578125" style="8" bestFit="1" customWidth="1"/>
    <col min="14890" max="14890" width="13.7109375" style="8" bestFit="1" customWidth="1"/>
    <col min="14891" max="14891" width="17.7109375" style="8" bestFit="1" customWidth="1"/>
    <col min="14892" max="15106" width="9.140625" style="8"/>
    <col min="15107" max="15107" width="20.42578125" style="8" bestFit="1" customWidth="1"/>
    <col min="15108" max="15108" width="9.42578125" style="8" customWidth="1"/>
    <col min="15109" max="15109" width="8" style="8" customWidth="1"/>
    <col min="15110" max="15110" width="12.5703125" style="8" customWidth="1"/>
    <col min="15111" max="15111" width="7.140625" style="8" customWidth="1"/>
    <col min="15112" max="15112" width="54.28515625" style="8" customWidth="1"/>
    <col min="15113" max="15113" width="11.85546875" style="8" bestFit="1" customWidth="1"/>
    <col min="15114" max="15114" width="11.85546875" style="8" customWidth="1"/>
    <col min="15115" max="15118" width="15.42578125" style="8" bestFit="1" customWidth="1"/>
    <col min="15119" max="15119" width="10.5703125" style="8" bestFit="1" customWidth="1"/>
    <col min="15120" max="15120" width="13.28515625" style="8" bestFit="1" customWidth="1"/>
    <col min="15121" max="15121" width="2.7109375" style="8" customWidth="1"/>
    <col min="15122" max="15122" width="12.42578125" style="8" bestFit="1" customWidth="1"/>
    <col min="15123" max="15123" width="11.85546875" style="8" bestFit="1" customWidth="1"/>
    <col min="15124" max="15127" width="15.42578125" style="8" bestFit="1" customWidth="1"/>
    <col min="15128" max="15128" width="10.5703125" style="8" bestFit="1" customWidth="1"/>
    <col min="15129" max="15129" width="17.7109375" style="8" bestFit="1" customWidth="1"/>
    <col min="15130" max="15130" width="2.7109375" style="8" customWidth="1"/>
    <col min="15131" max="15131" width="12.42578125" style="8" bestFit="1" customWidth="1"/>
    <col min="15132" max="15132" width="11.85546875" style="8" bestFit="1" customWidth="1"/>
    <col min="15133" max="15136" width="15.42578125" style="8" bestFit="1" customWidth="1"/>
    <col min="15137" max="15137" width="13.7109375" style="8" bestFit="1" customWidth="1"/>
    <col min="15138" max="15138" width="13.28515625" style="8" bestFit="1" customWidth="1"/>
    <col min="15139" max="15139" width="2.7109375" style="8" customWidth="1"/>
    <col min="15140" max="15140" width="10.7109375" style="8" customWidth="1"/>
    <col min="15141" max="15141" width="11.85546875" style="8" bestFit="1" customWidth="1"/>
    <col min="15142" max="15145" width="15.42578125" style="8" bestFit="1" customWidth="1"/>
    <col min="15146" max="15146" width="13.7109375" style="8" bestFit="1" customWidth="1"/>
    <col min="15147" max="15147" width="17.7109375" style="8" bestFit="1" customWidth="1"/>
    <col min="15148" max="15362" width="9.140625" style="8"/>
    <col min="15363" max="15363" width="20.42578125" style="8" bestFit="1" customWidth="1"/>
    <col min="15364" max="15364" width="9.42578125" style="8" customWidth="1"/>
    <col min="15365" max="15365" width="8" style="8" customWidth="1"/>
    <col min="15366" max="15366" width="12.5703125" style="8" customWidth="1"/>
    <col min="15367" max="15367" width="7.140625" style="8" customWidth="1"/>
    <col min="15368" max="15368" width="54.28515625" style="8" customWidth="1"/>
    <col min="15369" max="15369" width="11.85546875" style="8" bestFit="1" customWidth="1"/>
    <col min="15370" max="15370" width="11.85546875" style="8" customWidth="1"/>
    <col min="15371" max="15374" width="15.42578125" style="8" bestFit="1" customWidth="1"/>
    <col min="15375" max="15375" width="10.5703125" style="8" bestFit="1" customWidth="1"/>
    <col min="15376" max="15376" width="13.28515625" style="8" bestFit="1" customWidth="1"/>
    <col min="15377" max="15377" width="2.7109375" style="8" customWidth="1"/>
    <col min="15378" max="15378" width="12.42578125" style="8" bestFit="1" customWidth="1"/>
    <col min="15379" max="15379" width="11.85546875" style="8" bestFit="1" customWidth="1"/>
    <col min="15380" max="15383" width="15.42578125" style="8" bestFit="1" customWidth="1"/>
    <col min="15384" max="15384" width="10.5703125" style="8" bestFit="1" customWidth="1"/>
    <col min="15385" max="15385" width="17.7109375" style="8" bestFit="1" customWidth="1"/>
    <col min="15386" max="15386" width="2.7109375" style="8" customWidth="1"/>
    <col min="15387" max="15387" width="12.42578125" style="8" bestFit="1" customWidth="1"/>
    <col min="15388" max="15388" width="11.85546875" style="8" bestFit="1" customWidth="1"/>
    <col min="15389" max="15392" width="15.42578125" style="8" bestFit="1" customWidth="1"/>
    <col min="15393" max="15393" width="13.7109375" style="8" bestFit="1" customWidth="1"/>
    <col min="15394" max="15394" width="13.28515625" style="8" bestFit="1" customWidth="1"/>
    <col min="15395" max="15395" width="2.7109375" style="8" customWidth="1"/>
    <col min="15396" max="15396" width="10.7109375" style="8" customWidth="1"/>
    <col min="15397" max="15397" width="11.85546875" style="8" bestFit="1" customWidth="1"/>
    <col min="15398" max="15401" width="15.42578125" style="8" bestFit="1" customWidth="1"/>
    <col min="15402" max="15402" width="13.7109375" style="8" bestFit="1" customWidth="1"/>
    <col min="15403" max="15403" width="17.7109375" style="8" bestFit="1" customWidth="1"/>
    <col min="15404" max="15618" width="9.140625" style="8"/>
    <col min="15619" max="15619" width="20.42578125" style="8" bestFit="1" customWidth="1"/>
    <col min="15620" max="15620" width="9.42578125" style="8" customWidth="1"/>
    <col min="15621" max="15621" width="8" style="8" customWidth="1"/>
    <col min="15622" max="15622" width="12.5703125" style="8" customWidth="1"/>
    <col min="15623" max="15623" width="7.140625" style="8" customWidth="1"/>
    <col min="15624" max="15624" width="54.28515625" style="8" customWidth="1"/>
    <col min="15625" max="15625" width="11.85546875" style="8" bestFit="1" customWidth="1"/>
    <col min="15626" max="15626" width="11.85546875" style="8" customWidth="1"/>
    <col min="15627" max="15630" width="15.42578125" style="8" bestFit="1" customWidth="1"/>
    <col min="15631" max="15631" width="10.5703125" style="8" bestFit="1" customWidth="1"/>
    <col min="15632" max="15632" width="13.28515625" style="8" bestFit="1" customWidth="1"/>
    <col min="15633" max="15633" width="2.7109375" style="8" customWidth="1"/>
    <col min="15634" max="15634" width="12.42578125" style="8" bestFit="1" customWidth="1"/>
    <col min="15635" max="15635" width="11.85546875" style="8" bestFit="1" customWidth="1"/>
    <col min="15636" max="15639" width="15.42578125" style="8" bestFit="1" customWidth="1"/>
    <col min="15640" max="15640" width="10.5703125" style="8" bestFit="1" customWidth="1"/>
    <col min="15641" max="15641" width="17.7109375" style="8" bestFit="1" customWidth="1"/>
    <col min="15642" max="15642" width="2.7109375" style="8" customWidth="1"/>
    <col min="15643" max="15643" width="12.42578125" style="8" bestFit="1" customWidth="1"/>
    <col min="15644" max="15644" width="11.85546875" style="8" bestFit="1" customWidth="1"/>
    <col min="15645" max="15648" width="15.42578125" style="8" bestFit="1" customWidth="1"/>
    <col min="15649" max="15649" width="13.7109375" style="8" bestFit="1" customWidth="1"/>
    <col min="15650" max="15650" width="13.28515625" style="8" bestFit="1" customWidth="1"/>
    <col min="15651" max="15651" width="2.7109375" style="8" customWidth="1"/>
    <col min="15652" max="15652" width="10.7109375" style="8" customWidth="1"/>
    <col min="15653" max="15653" width="11.85546875" style="8" bestFit="1" customWidth="1"/>
    <col min="15654" max="15657" width="15.42578125" style="8" bestFit="1" customWidth="1"/>
    <col min="15658" max="15658" width="13.7109375" style="8" bestFit="1" customWidth="1"/>
    <col min="15659" max="15659" width="17.7109375" style="8" bestFit="1" customWidth="1"/>
    <col min="15660" max="15874" width="9.140625" style="8"/>
    <col min="15875" max="15875" width="20.42578125" style="8" bestFit="1" customWidth="1"/>
    <col min="15876" max="15876" width="9.42578125" style="8" customWidth="1"/>
    <col min="15877" max="15877" width="8" style="8" customWidth="1"/>
    <col min="15878" max="15878" width="12.5703125" style="8" customWidth="1"/>
    <col min="15879" max="15879" width="7.140625" style="8" customWidth="1"/>
    <col min="15880" max="15880" width="54.28515625" style="8" customWidth="1"/>
    <col min="15881" max="15881" width="11.85546875" style="8" bestFit="1" customWidth="1"/>
    <col min="15882" max="15882" width="11.85546875" style="8" customWidth="1"/>
    <col min="15883" max="15886" width="15.42578125" style="8" bestFit="1" customWidth="1"/>
    <col min="15887" max="15887" width="10.5703125" style="8" bestFit="1" customWidth="1"/>
    <col min="15888" max="15888" width="13.28515625" style="8" bestFit="1" customWidth="1"/>
    <col min="15889" max="15889" width="2.7109375" style="8" customWidth="1"/>
    <col min="15890" max="15890" width="12.42578125" style="8" bestFit="1" customWidth="1"/>
    <col min="15891" max="15891" width="11.85546875" style="8" bestFit="1" customWidth="1"/>
    <col min="15892" max="15895" width="15.42578125" style="8" bestFit="1" customWidth="1"/>
    <col min="15896" max="15896" width="10.5703125" style="8" bestFit="1" customWidth="1"/>
    <col min="15897" max="15897" width="17.7109375" style="8" bestFit="1" customWidth="1"/>
    <col min="15898" max="15898" width="2.7109375" style="8" customWidth="1"/>
    <col min="15899" max="15899" width="12.42578125" style="8" bestFit="1" customWidth="1"/>
    <col min="15900" max="15900" width="11.85546875" style="8" bestFit="1" customWidth="1"/>
    <col min="15901" max="15904" width="15.42578125" style="8" bestFit="1" customWidth="1"/>
    <col min="15905" max="15905" width="13.7109375" style="8" bestFit="1" customWidth="1"/>
    <col min="15906" max="15906" width="13.28515625" style="8" bestFit="1" customWidth="1"/>
    <col min="15907" max="15907" width="2.7109375" style="8" customWidth="1"/>
    <col min="15908" max="15908" width="10.7109375" style="8" customWidth="1"/>
    <col min="15909" max="15909" width="11.85546875" style="8" bestFit="1" customWidth="1"/>
    <col min="15910" max="15913" width="15.42578125" style="8" bestFit="1" customWidth="1"/>
    <col min="15914" max="15914" width="13.7109375" style="8" bestFit="1" customWidth="1"/>
    <col min="15915" max="15915" width="17.7109375" style="8" bestFit="1" customWidth="1"/>
    <col min="15916" max="16130" width="9.140625" style="8"/>
    <col min="16131" max="16131" width="20.42578125" style="8" bestFit="1" customWidth="1"/>
    <col min="16132" max="16132" width="9.42578125" style="8" customWidth="1"/>
    <col min="16133" max="16133" width="8" style="8" customWidth="1"/>
    <col min="16134" max="16134" width="12.5703125" style="8" customWidth="1"/>
    <col min="16135" max="16135" width="7.140625" style="8" customWidth="1"/>
    <col min="16136" max="16136" width="54.28515625" style="8" customWidth="1"/>
    <col min="16137" max="16137" width="11.85546875" style="8" bestFit="1" customWidth="1"/>
    <col min="16138" max="16138" width="11.85546875" style="8" customWidth="1"/>
    <col min="16139" max="16142" width="15.42578125" style="8" bestFit="1" customWidth="1"/>
    <col min="16143" max="16143" width="10.5703125" style="8" bestFit="1" customWidth="1"/>
    <col min="16144" max="16144" width="13.28515625" style="8" bestFit="1" customWidth="1"/>
    <col min="16145" max="16145" width="2.7109375" style="8" customWidth="1"/>
    <col min="16146" max="16146" width="12.42578125" style="8" bestFit="1" customWidth="1"/>
    <col min="16147" max="16147" width="11.85546875" style="8" bestFit="1" customWidth="1"/>
    <col min="16148" max="16151" width="15.42578125" style="8" bestFit="1" customWidth="1"/>
    <col min="16152" max="16152" width="10.5703125" style="8" bestFit="1" customWidth="1"/>
    <col min="16153" max="16153" width="17.7109375" style="8" bestFit="1" customWidth="1"/>
    <col min="16154" max="16154" width="2.7109375" style="8" customWidth="1"/>
    <col min="16155" max="16155" width="12.42578125" style="8" bestFit="1" customWidth="1"/>
    <col min="16156" max="16156" width="11.85546875" style="8" bestFit="1" customWidth="1"/>
    <col min="16157" max="16160" width="15.42578125" style="8" bestFit="1" customWidth="1"/>
    <col min="16161" max="16161" width="13.7109375" style="8" bestFit="1" customWidth="1"/>
    <col min="16162" max="16162" width="13.28515625" style="8" bestFit="1" customWidth="1"/>
    <col min="16163" max="16163" width="2.7109375" style="8" customWidth="1"/>
    <col min="16164" max="16164" width="10.7109375" style="8" customWidth="1"/>
    <col min="16165" max="16165" width="11.85546875" style="8" bestFit="1" customWidth="1"/>
    <col min="16166" max="16169" width="15.42578125" style="8" bestFit="1" customWidth="1"/>
    <col min="16170" max="16170" width="13.7109375" style="8" bestFit="1" customWidth="1"/>
    <col min="16171" max="16171" width="17.7109375" style="8" bestFit="1" customWidth="1"/>
    <col min="16172" max="16384" width="9.140625" style="8"/>
  </cols>
  <sheetData>
    <row r="1" spans="1:62" x14ac:dyDescent="0.25">
      <c r="H1" s="207" t="s">
        <v>2</v>
      </c>
      <c r="I1" s="207"/>
      <c r="J1" s="207"/>
      <c r="K1" s="207"/>
      <c r="L1" s="207"/>
      <c r="M1" s="207"/>
      <c r="N1" s="207"/>
      <c r="O1" s="168"/>
      <c r="Q1" s="208" t="s">
        <v>3</v>
      </c>
      <c r="R1" s="208"/>
      <c r="S1" s="208"/>
      <c r="T1" s="208"/>
      <c r="U1" s="208"/>
      <c r="V1" s="208"/>
      <c r="W1" s="208"/>
      <c r="X1" s="208"/>
      <c r="Z1" s="209" t="s">
        <v>4</v>
      </c>
      <c r="AA1" s="209"/>
      <c r="AB1" s="209"/>
      <c r="AC1" s="209"/>
      <c r="AD1" s="209"/>
      <c r="AE1" s="209"/>
      <c r="AF1" s="209"/>
      <c r="AG1" s="209"/>
      <c r="AI1" s="210" t="s">
        <v>5</v>
      </c>
      <c r="AJ1" s="210"/>
      <c r="AK1" s="210"/>
      <c r="AL1" s="210"/>
      <c r="AM1" s="210"/>
      <c r="AN1" s="210"/>
      <c r="AO1" s="210"/>
      <c r="AP1" s="210"/>
      <c r="AQ1" s="210"/>
      <c r="AS1" s="208" t="s">
        <v>6</v>
      </c>
      <c r="AT1" s="208"/>
      <c r="AU1" s="208"/>
      <c r="AV1" s="208"/>
      <c r="AW1" s="208"/>
      <c r="AX1" s="208"/>
      <c r="AY1" s="208"/>
      <c r="AZ1" s="208"/>
    </row>
    <row r="2" spans="1:62" s="182" customFormat="1" ht="30" x14ac:dyDescent="0.25">
      <c r="A2" s="170" t="s">
        <v>70</v>
      </c>
      <c r="B2" s="171" t="s">
        <v>71</v>
      </c>
      <c r="C2" s="172" t="s">
        <v>72</v>
      </c>
      <c r="D2" s="172" t="s">
        <v>73</v>
      </c>
      <c r="E2" s="170" t="s">
        <v>74</v>
      </c>
      <c r="F2" s="173" t="s">
        <v>75</v>
      </c>
      <c r="G2" s="173" t="s">
        <v>76</v>
      </c>
      <c r="H2" s="174" t="s">
        <v>7</v>
      </c>
      <c r="I2" s="174" t="s">
        <v>8</v>
      </c>
      <c r="J2" s="174" t="s">
        <v>77</v>
      </c>
      <c r="K2" s="174" t="s">
        <v>78</v>
      </c>
      <c r="L2" s="174" t="s">
        <v>79</v>
      </c>
      <c r="M2" s="174" t="s">
        <v>80</v>
      </c>
      <c r="N2" s="174" t="s">
        <v>13</v>
      </c>
      <c r="O2" s="174" t="s">
        <v>81</v>
      </c>
      <c r="P2" s="175"/>
      <c r="Q2" s="176" t="s">
        <v>7</v>
      </c>
      <c r="R2" s="176" t="s">
        <v>8</v>
      </c>
      <c r="S2" s="176" t="s">
        <v>77</v>
      </c>
      <c r="T2" s="176" t="s">
        <v>78</v>
      </c>
      <c r="U2" s="176" t="s">
        <v>79</v>
      </c>
      <c r="V2" s="176" t="s">
        <v>80</v>
      </c>
      <c r="W2" s="176" t="s">
        <v>13</v>
      </c>
      <c r="X2" s="176" t="s">
        <v>81</v>
      </c>
      <c r="Y2" s="175"/>
      <c r="Z2" s="177" t="s">
        <v>7</v>
      </c>
      <c r="AA2" s="177" t="s">
        <v>8</v>
      </c>
      <c r="AB2" s="177" t="s">
        <v>77</v>
      </c>
      <c r="AC2" s="177" t="s">
        <v>78</v>
      </c>
      <c r="AD2" s="177" t="s">
        <v>79</v>
      </c>
      <c r="AE2" s="177" t="s">
        <v>80</v>
      </c>
      <c r="AF2" s="177" t="s">
        <v>13</v>
      </c>
      <c r="AG2" s="177" t="s">
        <v>81</v>
      </c>
      <c r="AH2" s="175"/>
      <c r="AI2" s="178" t="s">
        <v>442</v>
      </c>
      <c r="AJ2" s="178" t="s">
        <v>8</v>
      </c>
      <c r="AK2" s="178" t="s">
        <v>444</v>
      </c>
      <c r="AL2" s="178" t="s">
        <v>77</v>
      </c>
      <c r="AM2" s="178" t="s">
        <v>78</v>
      </c>
      <c r="AN2" s="178" t="s">
        <v>79</v>
      </c>
      <c r="AO2" s="178" t="s">
        <v>80</v>
      </c>
      <c r="AP2" s="178" t="s">
        <v>13</v>
      </c>
      <c r="AQ2" s="179" t="s">
        <v>81</v>
      </c>
      <c r="AR2" s="180"/>
      <c r="AS2" s="176" t="s">
        <v>7</v>
      </c>
      <c r="AT2" s="176" t="s">
        <v>8</v>
      </c>
      <c r="AU2" s="176" t="s">
        <v>77</v>
      </c>
      <c r="AV2" s="176" t="s">
        <v>78</v>
      </c>
      <c r="AW2" s="176" t="s">
        <v>79</v>
      </c>
      <c r="AX2" s="176" t="s">
        <v>80</v>
      </c>
      <c r="AY2" s="176" t="s">
        <v>13</v>
      </c>
      <c r="AZ2" s="181" t="s">
        <v>81</v>
      </c>
      <c r="BA2" s="175"/>
      <c r="BB2" s="175"/>
      <c r="BC2" s="175"/>
      <c r="BD2" s="175"/>
      <c r="BE2" s="175"/>
      <c r="BF2" s="175"/>
      <c r="BG2" s="175"/>
      <c r="BH2" s="175"/>
      <c r="BI2" s="175"/>
      <c r="BJ2" s="175"/>
    </row>
    <row r="3" spans="1:62" s="182" customFormat="1" x14ac:dyDescent="0.25">
      <c r="A3" s="166">
        <v>3</v>
      </c>
      <c r="B3" s="138" t="s">
        <v>173</v>
      </c>
      <c r="C3" s="183" t="str">
        <f t="shared" ref="C3:C44" si="0">MID(B3,5,2)</f>
        <v>00</v>
      </c>
      <c r="D3" s="184" t="str">
        <f t="shared" ref="D3:D44" si="1">MID(B3,8,2)</f>
        <v>00</v>
      </c>
      <c r="E3" s="185" t="str">
        <f t="shared" ref="E3:E44" si="2">MID(B3,11,3)</f>
        <v>900</v>
      </c>
      <c r="F3" s="3" t="str">
        <f t="shared" ref="F3:F33" si="3">RIGHT(B3,7)</f>
        <v>4300.12</v>
      </c>
      <c r="G3" s="186" t="s">
        <v>174</v>
      </c>
      <c r="H3" s="187">
        <v>0</v>
      </c>
      <c r="I3" s="187">
        <v>0</v>
      </c>
      <c r="J3" s="187"/>
      <c r="K3" s="187"/>
      <c r="L3" s="187"/>
      <c r="M3" s="187">
        <v>0</v>
      </c>
      <c r="N3" s="187">
        <v>0</v>
      </c>
      <c r="O3" s="188">
        <f t="shared" ref="O3:O44" si="4">H3-N3</f>
        <v>0</v>
      </c>
      <c r="P3" s="175"/>
      <c r="Q3" s="189">
        <v>0</v>
      </c>
      <c r="R3" s="189">
        <v>0</v>
      </c>
      <c r="S3" s="189"/>
      <c r="T3" s="189"/>
      <c r="U3" s="189"/>
      <c r="V3" s="189">
        <v>0</v>
      </c>
      <c r="W3" s="189">
        <v>0</v>
      </c>
      <c r="X3" s="190">
        <f t="shared" ref="X3:X44" si="5">Q3-W3</f>
        <v>0</v>
      </c>
      <c r="Y3" s="191"/>
      <c r="Z3" s="192">
        <v>0</v>
      </c>
      <c r="AA3" s="192">
        <v>0</v>
      </c>
      <c r="AB3" s="192"/>
      <c r="AC3" s="192"/>
      <c r="AD3" s="192"/>
      <c r="AE3" s="192">
        <v>0</v>
      </c>
      <c r="AF3" s="192">
        <v>0</v>
      </c>
      <c r="AG3" s="193">
        <f t="shared" ref="AG3:AG44" si="6">AA3-AF3</f>
        <v>0</v>
      </c>
      <c r="AH3" s="191"/>
      <c r="AI3" s="194">
        <v>0</v>
      </c>
      <c r="AJ3" s="194">
        <v>0</v>
      </c>
      <c r="AK3" s="194">
        <f>AJ3</f>
        <v>0</v>
      </c>
      <c r="AL3" s="194">
        <f>IFERROR(VLOOKUP(B3,[3]rptBudgetaryBudgetCrossOrganiza!$A$531:$N$572,13,FALSE),"0")</f>
        <v>0</v>
      </c>
      <c r="AM3" s="194"/>
      <c r="AN3" s="194"/>
      <c r="AO3" s="194"/>
      <c r="AP3" s="194"/>
      <c r="AQ3" s="163"/>
      <c r="AR3" s="156"/>
      <c r="AS3" s="189"/>
      <c r="AT3" s="189"/>
      <c r="AU3" s="189"/>
      <c r="AV3" s="189"/>
      <c r="AW3" s="189"/>
      <c r="AX3" s="189"/>
      <c r="AY3" s="189"/>
      <c r="AZ3" s="190"/>
      <c r="BA3" s="191"/>
      <c r="BB3" s="191"/>
      <c r="BC3" s="191"/>
      <c r="BD3" s="191"/>
      <c r="BE3" s="175"/>
      <c r="BF3" s="175"/>
      <c r="BG3" s="175"/>
      <c r="BH3" s="175"/>
      <c r="BI3" s="175"/>
      <c r="BJ3" s="175"/>
    </row>
    <row r="4" spans="1:62" x14ac:dyDescent="0.25">
      <c r="A4" s="166">
        <v>3</v>
      </c>
      <c r="B4" s="139" t="s">
        <v>182</v>
      </c>
      <c r="C4" s="183" t="str">
        <f t="shared" si="0"/>
        <v>00</v>
      </c>
      <c r="D4" s="184" t="str">
        <f t="shared" si="1"/>
        <v>00</v>
      </c>
      <c r="E4" s="185" t="str">
        <f t="shared" si="2"/>
        <v>900</v>
      </c>
      <c r="F4" s="3" t="str">
        <f t="shared" si="3"/>
        <v>4450.35</v>
      </c>
      <c r="G4" s="8" t="s">
        <v>183</v>
      </c>
      <c r="H4" s="187">
        <v>0</v>
      </c>
      <c r="I4" s="187">
        <v>0</v>
      </c>
      <c r="J4" s="188"/>
      <c r="K4" s="188"/>
      <c r="L4" s="188"/>
      <c r="M4" s="188">
        <v>0</v>
      </c>
      <c r="N4" s="187">
        <v>0</v>
      </c>
      <c r="O4" s="188">
        <f t="shared" si="4"/>
        <v>0</v>
      </c>
      <c r="Q4" s="189">
        <v>0</v>
      </c>
      <c r="R4" s="189">
        <v>0</v>
      </c>
      <c r="S4" s="190"/>
      <c r="T4" s="190"/>
      <c r="U4" s="190"/>
      <c r="V4" s="189">
        <v>0</v>
      </c>
      <c r="W4" s="189">
        <v>0</v>
      </c>
      <c r="X4" s="190">
        <f t="shared" si="5"/>
        <v>0</v>
      </c>
      <c r="Y4" s="146"/>
      <c r="Z4" s="192">
        <v>0</v>
      </c>
      <c r="AA4" s="192">
        <v>0</v>
      </c>
      <c r="AB4" s="192"/>
      <c r="AC4" s="193"/>
      <c r="AD4" s="193"/>
      <c r="AE4" s="192">
        <v>0</v>
      </c>
      <c r="AF4" s="192">
        <v>0</v>
      </c>
      <c r="AG4" s="193">
        <f t="shared" si="6"/>
        <v>0</v>
      </c>
      <c r="AH4" s="146"/>
      <c r="AI4" s="194">
        <v>0</v>
      </c>
      <c r="AJ4" s="194">
        <v>0</v>
      </c>
      <c r="AK4" s="194">
        <f t="shared" ref="AK4:AK44" si="7">AJ4</f>
        <v>0</v>
      </c>
      <c r="AL4" s="194">
        <f>IFERROR(VLOOKUP(B4,[3]rptBudgetaryBudgetCrossOrganiza!$A$531:$N$572,13,FALSE),"0")</f>
        <v>0</v>
      </c>
      <c r="AM4" s="163"/>
      <c r="AN4" s="163"/>
      <c r="AO4" s="163"/>
      <c r="AP4" s="163"/>
      <c r="AQ4" s="163"/>
      <c r="AR4" s="146"/>
      <c r="AS4" s="190"/>
      <c r="AT4" s="190"/>
      <c r="AU4" s="190"/>
      <c r="AV4" s="190"/>
      <c r="AW4" s="190"/>
      <c r="AX4" s="190"/>
      <c r="AY4" s="190"/>
      <c r="AZ4" s="190"/>
      <c r="BA4" s="146"/>
      <c r="BB4" s="146"/>
      <c r="BC4" s="146"/>
      <c r="BD4" s="146"/>
    </row>
    <row r="5" spans="1:62" x14ac:dyDescent="0.25">
      <c r="A5" s="166">
        <v>1</v>
      </c>
      <c r="B5" s="139" t="s">
        <v>225</v>
      </c>
      <c r="C5" s="183" t="str">
        <f t="shared" si="0"/>
        <v>00</v>
      </c>
      <c r="D5" s="184" t="str">
        <f t="shared" si="1"/>
        <v>00</v>
      </c>
      <c r="E5" s="185" t="str">
        <f t="shared" si="2"/>
        <v>900</v>
      </c>
      <c r="F5" s="3" t="str">
        <f t="shared" si="3"/>
        <v>4600.02</v>
      </c>
      <c r="G5" s="8" t="s">
        <v>226</v>
      </c>
      <c r="H5" s="187">
        <v>0</v>
      </c>
      <c r="I5" s="187">
        <v>0</v>
      </c>
      <c r="J5" s="188"/>
      <c r="K5" s="188"/>
      <c r="L5" s="188"/>
      <c r="M5" s="188">
        <v>0</v>
      </c>
      <c r="N5" s="187">
        <v>0</v>
      </c>
      <c r="O5" s="188">
        <f t="shared" si="4"/>
        <v>0</v>
      </c>
      <c r="Q5" s="189">
        <v>0</v>
      </c>
      <c r="R5" s="189">
        <v>0</v>
      </c>
      <c r="S5" s="190"/>
      <c r="T5" s="190"/>
      <c r="U5" s="190"/>
      <c r="V5" s="189">
        <v>0</v>
      </c>
      <c r="W5" s="189">
        <v>0</v>
      </c>
      <c r="X5" s="190">
        <f t="shared" si="5"/>
        <v>0</v>
      </c>
      <c r="Z5" s="192">
        <v>0</v>
      </c>
      <c r="AA5" s="192">
        <v>0</v>
      </c>
      <c r="AB5" s="192"/>
      <c r="AC5" s="193"/>
      <c r="AD5" s="193"/>
      <c r="AE5" s="192">
        <v>0</v>
      </c>
      <c r="AF5" s="192">
        <v>0</v>
      </c>
      <c r="AG5" s="193">
        <f t="shared" si="6"/>
        <v>0</v>
      </c>
      <c r="AI5" s="194">
        <v>0</v>
      </c>
      <c r="AJ5" s="194">
        <v>0</v>
      </c>
      <c r="AK5" s="194">
        <f t="shared" si="7"/>
        <v>0</v>
      </c>
      <c r="AL5" s="194">
        <f>IFERROR(VLOOKUP(B5,[3]rptBudgetaryBudgetCrossOrganiza!$A$531:$N$572,13,FALSE),"0")</f>
        <v>0</v>
      </c>
      <c r="AM5" s="163"/>
      <c r="AN5" s="163"/>
      <c r="AO5" s="163"/>
      <c r="AP5" s="163"/>
      <c r="AQ5" s="163"/>
      <c r="AS5" s="190"/>
      <c r="AT5" s="190"/>
      <c r="AU5" s="190"/>
      <c r="AV5" s="190"/>
      <c r="AW5" s="190"/>
      <c r="AX5" s="190"/>
      <c r="AY5" s="190"/>
      <c r="AZ5" s="190"/>
    </row>
    <row r="6" spans="1:62" x14ac:dyDescent="0.25">
      <c r="A6" s="166">
        <v>2</v>
      </c>
      <c r="B6" s="139" t="s">
        <v>230</v>
      </c>
      <c r="C6" s="183" t="str">
        <f t="shared" si="0"/>
        <v>00</v>
      </c>
      <c r="D6" s="184" t="str">
        <f t="shared" si="1"/>
        <v>00</v>
      </c>
      <c r="E6" s="185" t="str">
        <f t="shared" si="2"/>
        <v>900</v>
      </c>
      <c r="F6" s="3" t="str">
        <f t="shared" si="3"/>
        <v>4700.01</v>
      </c>
      <c r="G6" s="8" t="s">
        <v>231</v>
      </c>
      <c r="H6" s="187">
        <v>2500</v>
      </c>
      <c r="I6" s="187">
        <v>2500</v>
      </c>
      <c r="J6" s="188"/>
      <c r="K6" s="188"/>
      <c r="L6" s="188"/>
      <c r="M6" s="188">
        <v>4730.8500000000004</v>
      </c>
      <c r="N6" s="187">
        <v>4730.8500000000004</v>
      </c>
      <c r="O6" s="188">
        <f t="shared" si="4"/>
        <v>-2230.8500000000004</v>
      </c>
      <c r="Q6" s="189">
        <v>2500</v>
      </c>
      <c r="R6" s="189">
        <v>2500</v>
      </c>
      <c r="S6" s="190"/>
      <c r="T6" s="190"/>
      <c r="U6" s="190"/>
      <c r="V6" s="189">
        <v>7050.62</v>
      </c>
      <c r="W6" s="189">
        <v>7050.62</v>
      </c>
      <c r="X6" s="190">
        <f t="shared" si="5"/>
        <v>-4550.62</v>
      </c>
      <c r="Z6" s="192">
        <v>2500</v>
      </c>
      <c r="AA6" s="192">
        <v>2500</v>
      </c>
      <c r="AB6" s="192"/>
      <c r="AC6" s="193"/>
      <c r="AD6" s="193"/>
      <c r="AE6" s="192">
        <v>2014.58</v>
      </c>
      <c r="AF6" s="192">
        <v>2014.58</v>
      </c>
      <c r="AG6" s="193">
        <f t="shared" si="6"/>
        <v>485.42000000000007</v>
      </c>
      <c r="AI6" s="194">
        <v>2500</v>
      </c>
      <c r="AJ6" s="194">
        <v>2500</v>
      </c>
      <c r="AK6" s="194">
        <f t="shared" si="7"/>
        <v>2500</v>
      </c>
      <c r="AL6" s="194">
        <f>IFERROR(VLOOKUP(B6,[3]rptBudgetaryBudgetCrossOrganiza!$A$531:$N$572,13,FALSE),"0")</f>
        <v>0</v>
      </c>
      <c r="AM6" s="163"/>
      <c r="AN6" s="163"/>
      <c r="AO6" s="163"/>
      <c r="AP6" s="163"/>
      <c r="AQ6" s="163"/>
      <c r="AS6" s="190"/>
      <c r="AT6" s="190"/>
      <c r="AU6" s="190"/>
      <c r="AV6" s="190"/>
      <c r="AW6" s="190"/>
      <c r="AX6" s="190"/>
      <c r="AY6" s="190"/>
      <c r="AZ6" s="190"/>
    </row>
    <row r="7" spans="1:62" x14ac:dyDescent="0.25">
      <c r="A7" s="166">
        <v>2</v>
      </c>
      <c r="B7" s="139" t="s">
        <v>232</v>
      </c>
      <c r="C7" s="183" t="str">
        <f t="shared" si="0"/>
        <v>00</v>
      </c>
      <c r="D7" s="184" t="str">
        <f t="shared" si="1"/>
        <v>00</v>
      </c>
      <c r="E7" s="185" t="str">
        <f t="shared" si="2"/>
        <v>900</v>
      </c>
      <c r="F7" s="3" t="str">
        <f t="shared" si="3"/>
        <v>4700.21</v>
      </c>
      <c r="G7" s="8" t="s">
        <v>233</v>
      </c>
      <c r="H7" s="187">
        <v>-300</v>
      </c>
      <c r="I7" s="187">
        <v>-300</v>
      </c>
      <c r="J7" s="188"/>
      <c r="K7" s="188"/>
      <c r="L7" s="188"/>
      <c r="M7" s="188">
        <v>-318.24</v>
      </c>
      <c r="N7" s="187">
        <v>-318.24</v>
      </c>
      <c r="O7" s="188">
        <f t="shared" si="4"/>
        <v>18.240000000000009</v>
      </c>
      <c r="Q7" s="189">
        <v>-300</v>
      </c>
      <c r="R7" s="189">
        <v>-300</v>
      </c>
      <c r="S7" s="190"/>
      <c r="T7" s="190"/>
      <c r="U7" s="190"/>
      <c r="V7" s="189">
        <v>-312.75</v>
      </c>
      <c r="W7" s="189">
        <v>-312.75</v>
      </c>
      <c r="X7" s="190">
        <f t="shared" si="5"/>
        <v>12.75</v>
      </c>
      <c r="Z7" s="192">
        <v>-300</v>
      </c>
      <c r="AA7" s="192">
        <v>-300</v>
      </c>
      <c r="AB7" s="192"/>
      <c r="AC7" s="193"/>
      <c r="AD7" s="193"/>
      <c r="AE7" s="192">
        <v>-166.96</v>
      </c>
      <c r="AF7" s="192">
        <v>-166.96</v>
      </c>
      <c r="AG7" s="193">
        <f t="shared" si="6"/>
        <v>-133.04</v>
      </c>
      <c r="AI7" s="194">
        <v>-300</v>
      </c>
      <c r="AJ7" s="194">
        <v>-300</v>
      </c>
      <c r="AK7" s="194">
        <f t="shared" si="7"/>
        <v>-300</v>
      </c>
      <c r="AL7" s="194">
        <f>IFERROR(VLOOKUP(B7,[3]rptBudgetaryBudgetCrossOrganiza!$A$531:$N$572,13,FALSE),"0")</f>
        <v>0</v>
      </c>
      <c r="AM7" s="163"/>
      <c r="AN7" s="163"/>
      <c r="AO7" s="163"/>
      <c r="AP7" s="163"/>
      <c r="AQ7" s="163"/>
      <c r="AS7" s="190"/>
      <c r="AT7" s="190"/>
      <c r="AU7" s="190"/>
      <c r="AV7" s="190"/>
      <c r="AW7" s="190"/>
      <c r="AX7" s="190"/>
      <c r="AY7" s="190"/>
      <c r="AZ7" s="190"/>
    </row>
    <row r="8" spans="1:62" x14ac:dyDescent="0.25">
      <c r="A8" s="166">
        <v>3</v>
      </c>
      <c r="B8" s="139" t="s">
        <v>234</v>
      </c>
      <c r="C8" s="183" t="str">
        <f t="shared" si="0"/>
        <v>00</v>
      </c>
      <c r="D8" s="184" t="str">
        <f t="shared" si="1"/>
        <v>00</v>
      </c>
      <c r="E8" s="185" t="str">
        <f t="shared" si="2"/>
        <v>900</v>
      </c>
      <c r="F8" s="3" t="str">
        <f t="shared" si="3"/>
        <v>4850.07</v>
      </c>
      <c r="G8" s="8" t="s">
        <v>235</v>
      </c>
      <c r="H8" s="187">
        <v>0</v>
      </c>
      <c r="I8" s="187">
        <v>0</v>
      </c>
      <c r="J8" s="188"/>
      <c r="K8" s="188"/>
      <c r="L8" s="188"/>
      <c r="M8" s="188">
        <v>0</v>
      </c>
      <c r="N8" s="187">
        <v>0</v>
      </c>
      <c r="O8" s="188">
        <f t="shared" si="4"/>
        <v>0</v>
      </c>
      <c r="Q8" s="189">
        <v>0</v>
      </c>
      <c r="R8" s="189">
        <v>0</v>
      </c>
      <c r="S8" s="190"/>
      <c r="T8" s="190"/>
      <c r="U8" s="190"/>
      <c r="V8" s="189">
        <v>0</v>
      </c>
      <c r="W8" s="189">
        <v>0</v>
      </c>
      <c r="X8" s="190">
        <f t="shared" si="5"/>
        <v>0</v>
      </c>
      <c r="Z8" s="192">
        <v>0</v>
      </c>
      <c r="AA8" s="192">
        <v>0</v>
      </c>
      <c r="AB8" s="192"/>
      <c r="AC8" s="193"/>
      <c r="AD8" s="193"/>
      <c r="AE8" s="192">
        <v>0</v>
      </c>
      <c r="AF8" s="192">
        <v>0</v>
      </c>
      <c r="AG8" s="193">
        <f t="shared" si="6"/>
        <v>0</v>
      </c>
      <c r="AI8" s="194">
        <v>0</v>
      </c>
      <c r="AJ8" s="194">
        <v>0</v>
      </c>
      <c r="AK8" s="194">
        <f t="shared" si="7"/>
        <v>0</v>
      </c>
      <c r="AL8" s="194">
        <f>IFERROR(VLOOKUP(B8,[3]rptBudgetaryBudgetCrossOrganiza!$A$531:$N$572,13,FALSE),"0")</f>
        <v>0</v>
      </c>
      <c r="AM8" s="163"/>
      <c r="AN8" s="163"/>
      <c r="AO8" s="163"/>
      <c r="AP8" s="163"/>
      <c r="AQ8" s="163"/>
      <c r="AS8" s="190"/>
      <c r="AT8" s="190"/>
      <c r="AU8" s="190"/>
      <c r="AV8" s="190"/>
      <c r="AW8" s="190"/>
      <c r="AX8" s="190"/>
      <c r="AY8" s="190"/>
      <c r="AZ8" s="190"/>
    </row>
    <row r="9" spans="1:62" x14ac:dyDescent="0.25">
      <c r="A9" s="166">
        <v>3</v>
      </c>
      <c r="B9" s="139" t="s">
        <v>238</v>
      </c>
      <c r="C9" s="183" t="str">
        <f t="shared" si="0"/>
        <v>00</v>
      </c>
      <c r="D9" s="184" t="str">
        <f t="shared" si="1"/>
        <v>00</v>
      </c>
      <c r="E9" s="185" t="str">
        <f t="shared" si="2"/>
        <v>900</v>
      </c>
      <c r="F9" s="3" t="str">
        <f t="shared" si="3"/>
        <v>4850.08</v>
      </c>
      <c r="G9" s="8" t="s">
        <v>239</v>
      </c>
      <c r="H9" s="187">
        <v>0</v>
      </c>
      <c r="I9" s="187">
        <v>0</v>
      </c>
      <c r="J9" s="188"/>
      <c r="K9" s="188"/>
      <c r="L9" s="188"/>
      <c r="M9" s="188">
        <v>13734.37</v>
      </c>
      <c r="N9" s="187">
        <v>13734.37</v>
      </c>
      <c r="O9" s="188">
        <f t="shared" si="4"/>
        <v>-13734.37</v>
      </c>
      <c r="Q9" s="189">
        <v>0</v>
      </c>
      <c r="R9" s="189">
        <v>0</v>
      </c>
      <c r="S9" s="190"/>
      <c r="T9" s="190"/>
      <c r="U9" s="190"/>
      <c r="V9" s="189">
        <v>0</v>
      </c>
      <c r="W9" s="189">
        <v>0</v>
      </c>
      <c r="X9" s="190">
        <f t="shared" si="5"/>
        <v>0</v>
      </c>
      <c r="Z9" s="192">
        <v>0</v>
      </c>
      <c r="AA9" s="192">
        <v>0</v>
      </c>
      <c r="AB9" s="192"/>
      <c r="AC9" s="193"/>
      <c r="AD9" s="193"/>
      <c r="AE9" s="192">
        <v>0</v>
      </c>
      <c r="AF9" s="192">
        <v>0</v>
      </c>
      <c r="AG9" s="193">
        <f t="shared" si="6"/>
        <v>0</v>
      </c>
      <c r="AI9" s="194">
        <v>0</v>
      </c>
      <c r="AJ9" s="194">
        <v>0</v>
      </c>
      <c r="AK9" s="194">
        <f t="shared" si="7"/>
        <v>0</v>
      </c>
      <c r="AL9" s="194">
        <f>IFERROR(VLOOKUP(B9,[3]rptBudgetaryBudgetCrossOrganiza!$A$531:$N$572,13,FALSE),"0")</f>
        <v>0</v>
      </c>
      <c r="AM9" s="163"/>
      <c r="AN9" s="163"/>
      <c r="AO9" s="163"/>
      <c r="AP9" s="163"/>
      <c r="AQ9" s="163"/>
      <c r="AS9" s="190"/>
      <c r="AT9" s="190"/>
      <c r="AU9" s="190"/>
      <c r="AV9" s="190"/>
      <c r="AW9" s="190"/>
      <c r="AX9" s="190"/>
      <c r="AY9" s="190"/>
      <c r="AZ9" s="190"/>
    </row>
    <row r="10" spans="1:62" x14ac:dyDescent="0.25">
      <c r="A10" s="166">
        <v>10</v>
      </c>
      <c r="B10" s="139" t="s">
        <v>243</v>
      </c>
      <c r="C10" s="183" t="str">
        <f t="shared" si="0"/>
        <v>00</v>
      </c>
      <c r="D10" s="184" t="str">
        <f t="shared" si="1"/>
        <v>00</v>
      </c>
      <c r="E10" s="185" t="str">
        <f t="shared" si="2"/>
        <v>900</v>
      </c>
      <c r="F10" s="3" t="str">
        <f t="shared" si="3"/>
        <v>4900.01</v>
      </c>
      <c r="G10" s="8" t="s">
        <v>244</v>
      </c>
      <c r="H10" s="187">
        <v>450000</v>
      </c>
      <c r="I10" s="187">
        <v>450000</v>
      </c>
      <c r="J10" s="188"/>
      <c r="K10" s="188"/>
      <c r="L10" s="188"/>
      <c r="M10" s="188">
        <v>450000</v>
      </c>
      <c r="N10" s="187">
        <v>450000</v>
      </c>
      <c r="O10" s="188">
        <f t="shared" si="4"/>
        <v>0</v>
      </c>
      <c r="Q10" s="189">
        <v>0</v>
      </c>
      <c r="R10" s="189">
        <v>0</v>
      </c>
      <c r="S10" s="190"/>
      <c r="T10" s="190"/>
      <c r="U10" s="190"/>
      <c r="V10" s="189">
        <v>0</v>
      </c>
      <c r="W10" s="189">
        <v>0</v>
      </c>
      <c r="X10" s="190">
        <f t="shared" si="5"/>
        <v>0</v>
      </c>
      <c r="Z10" s="192">
        <v>0</v>
      </c>
      <c r="AA10" s="192">
        <v>0</v>
      </c>
      <c r="AB10" s="192"/>
      <c r="AC10" s="193"/>
      <c r="AD10" s="193"/>
      <c r="AE10" s="192">
        <v>0</v>
      </c>
      <c r="AF10" s="192">
        <v>0</v>
      </c>
      <c r="AG10" s="193">
        <f t="shared" si="6"/>
        <v>0</v>
      </c>
      <c r="AI10" s="194">
        <v>0</v>
      </c>
      <c r="AJ10" s="194">
        <v>0</v>
      </c>
      <c r="AK10" s="194">
        <f t="shared" si="7"/>
        <v>0</v>
      </c>
      <c r="AL10" s="194">
        <f>IFERROR(VLOOKUP(B10,[3]rptBudgetaryBudgetCrossOrganiza!$A$531:$N$572,13,FALSE),"0")</f>
        <v>0</v>
      </c>
      <c r="AM10" s="163"/>
      <c r="AN10" s="163"/>
      <c r="AO10" s="163"/>
      <c r="AP10" s="163"/>
      <c r="AQ10" s="163"/>
      <c r="AS10" s="190"/>
      <c r="AT10" s="190"/>
      <c r="AU10" s="190"/>
      <c r="AV10" s="190"/>
      <c r="AW10" s="190"/>
      <c r="AX10" s="190"/>
      <c r="AY10" s="190"/>
      <c r="AZ10" s="190"/>
    </row>
    <row r="11" spans="1:62" x14ac:dyDescent="0.25">
      <c r="A11" s="166">
        <v>12</v>
      </c>
      <c r="B11" s="139" t="s">
        <v>245</v>
      </c>
      <c r="C11" s="183" t="str">
        <f t="shared" si="0"/>
        <v>00</v>
      </c>
      <c r="D11" s="184" t="str">
        <f t="shared" si="1"/>
        <v>00</v>
      </c>
      <c r="E11" s="185" t="str">
        <f t="shared" si="2"/>
        <v>900</v>
      </c>
      <c r="F11" s="3" t="str">
        <f t="shared" si="3"/>
        <v>4900.25</v>
      </c>
      <c r="G11" s="8" t="s">
        <v>246</v>
      </c>
      <c r="H11" s="187">
        <v>0</v>
      </c>
      <c r="I11" s="187">
        <v>0</v>
      </c>
      <c r="J11" s="188"/>
      <c r="K11" s="188"/>
      <c r="L11" s="188"/>
      <c r="M11" s="188">
        <v>0</v>
      </c>
      <c r="N11" s="187">
        <v>0</v>
      </c>
      <c r="O11" s="188">
        <f t="shared" si="4"/>
        <v>0</v>
      </c>
      <c r="Q11" s="189">
        <v>0</v>
      </c>
      <c r="R11" s="189">
        <v>0</v>
      </c>
      <c r="S11" s="190"/>
      <c r="T11" s="190"/>
      <c r="U11" s="190"/>
      <c r="V11" s="189">
        <v>0</v>
      </c>
      <c r="W11" s="189">
        <v>0</v>
      </c>
      <c r="X11" s="190">
        <f t="shared" si="5"/>
        <v>0</v>
      </c>
      <c r="Z11" s="192">
        <v>0</v>
      </c>
      <c r="AA11" s="192">
        <v>0</v>
      </c>
      <c r="AB11" s="192"/>
      <c r="AC11" s="193"/>
      <c r="AD11" s="193"/>
      <c r="AE11" s="192">
        <v>0</v>
      </c>
      <c r="AF11" s="192">
        <v>0</v>
      </c>
      <c r="AG11" s="193">
        <f t="shared" si="6"/>
        <v>0</v>
      </c>
      <c r="AI11" s="194">
        <v>0</v>
      </c>
      <c r="AJ11" s="194">
        <v>0</v>
      </c>
      <c r="AK11" s="194">
        <f t="shared" si="7"/>
        <v>0</v>
      </c>
      <c r="AL11" s="194">
        <f>IFERROR(VLOOKUP(B11,[3]rptBudgetaryBudgetCrossOrganiza!$A$531:$N$572,13,FALSE),"0")</f>
        <v>0</v>
      </c>
      <c r="AM11" s="163"/>
      <c r="AN11" s="163"/>
      <c r="AO11" s="163"/>
      <c r="AP11" s="163"/>
      <c r="AQ11" s="163"/>
      <c r="AS11" s="190"/>
      <c r="AT11" s="190"/>
      <c r="AU11" s="190"/>
      <c r="AV11" s="190"/>
      <c r="AW11" s="190"/>
      <c r="AX11" s="190"/>
      <c r="AY11" s="190"/>
      <c r="AZ11" s="190"/>
    </row>
    <row r="12" spans="1:62" x14ac:dyDescent="0.25">
      <c r="A12" s="166">
        <v>3</v>
      </c>
      <c r="B12" s="139" t="s">
        <v>180</v>
      </c>
      <c r="C12" s="183" t="str">
        <f t="shared" si="0"/>
        <v>30</v>
      </c>
      <c r="D12" s="184" t="str">
        <f t="shared" si="1"/>
        <v>40</v>
      </c>
      <c r="E12" s="185" t="str">
        <f t="shared" si="2"/>
        <v>015</v>
      </c>
      <c r="F12" s="3" t="str">
        <f t="shared" si="3"/>
        <v>4400.31</v>
      </c>
      <c r="G12" s="8" t="s">
        <v>181</v>
      </c>
      <c r="H12" s="187">
        <v>0</v>
      </c>
      <c r="I12" s="187">
        <v>0</v>
      </c>
      <c r="J12" s="188"/>
      <c r="K12" s="188"/>
      <c r="L12" s="188"/>
      <c r="M12" s="188">
        <v>0</v>
      </c>
      <c r="N12" s="187">
        <v>0</v>
      </c>
      <c r="O12" s="188">
        <f t="shared" si="4"/>
        <v>0</v>
      </c>
      <c r="Q12" s="189">
        <v>0</v>
      </c>
      <c r="R12" s="189">
        <v>0</v>
      </c>
      <c r="S12" s="190"/>
      <c r="T12" s="190"/>
      <c r="U12" s="190"/>
      <c r="V12" s="189">
        <v>19410.66</v>
      </c>
      <c r="W12" s="189">
        <v>19410.66</v>
      </c>
      <c r="X12" s="190">
        <f t="shared" si="5"/>
        <v>-19410.66</v>
      </c>
      <c r="Y12" s="146"/>
      <c r="Z12" s="192">
        <v>0</v>
      </c>
      <c r="AA12" s="192">
        <v>0</v>
      </c>
      <c r="AB12" s="192"/>
      <c r="AC12" s="193"/>
      <c r="AD12" s="193"/>
      <c r="AE12" s="192">
        <v>8499.08</v>
      </c>
      <c r="AF12" s="192">
        <v>8499.08</v>
      </c>
      <c r="AG12" s="193">
        <f t="shared" si="6"/>
        <v>-8499.08</v>
      </c>
      <c r="AH12" s="146"/>
      <c r="AI12" s="194">
        <v>0</v>
      </c>
      <c r="AJ12" s="194">
        <v>0</v>
      </c>
      <c r="AK12" s="194">
        <f t="shared" si="7"/>
        <v>0</v>
      </c>
      <c r="AL12" s="194">
        <f>IFERROR(VLOOKUP(B12,[3]rptBudgetaryBudgetCrossOrganiza!$A$531:$N$572,13,FALSE),"0")</f>
        <v>0</v>
      </c>
      <c r="AM12" s="163"/>
      <c r="AN12" s="163"/>
      <c r="AO12" s="163"/>
      <c r="AP12" s="163"/>
      <c r="AQ12" s="163"/>
      <c r="AR12" s="146"/>
      <c r="AS12" s="190"/>
      <c r="AT12" s="190"/>
      <c r="AU12" s="190"/>
      <c r="AV12" s="190"/>
      <c r="AW12" s="190"/>
      <c r="AX12" s="190"/>
      <c r="AY12" s="190"/>
      <c r="AZ12" s="190"/>
      <c r="BA12" s="146"/>
      <c r="BB12" s="146"/>
      <c r="BC12" s="146"/>
      <c r="BD12" s="146"/>
    </row>
    <row r="13" spans="1:62" x14ac:dyDescent="0.25">
      <c r="A13" s="166">
        <v>1</v>
      </c>
      <c r="B13" s="139" t="s">
        <v>184</v>
      </c>
      <c r="C13" s="183" t="str">
        <f t="shared" si="0"/>
        <v>30</v>
      </c>
      <c r="D13" s="184" t="str">
        <f t="shared" si="1"/>
        <v>40</v>
      </c>
      <c r="E13" s="185" t="str">
        <f t="shared" si="2"/>
        <v>015</v>
      </c>
      <c r="F13" s="3" t="str">
        <f t="shared" si="3"/>
        <v>4500.01</v>
      </c>
      <c r="G13" s="8" t="s">
        <v>185</v>
      </c>
      <c r="H13" s="187">
        <v>0</v>
      </c>
      <c r="I13" s="187">
        <v>0</v>
      </c>
      <c r="J13" s="188"/>
      <c r="K13" s="188"/>
      <c r="L13" s="188"/>
      <c r="M13" s="188">
        <v>0</v>
      </c>
      <c r="N13" s="187">
        <v>0</v>
      </c>
      <c r="O13" s="188">
        <f t="shared" si="4"/>
        <v>0</v>
      </c>
      <c r="Q13" s="189">
        <v>0</v>
      </c>
      <c r="R13" s="189">
        <v>0</v>
      </c>
      <c r="S13" s="190"/>
      <c r="T13" s="190"/>
      <c r="U13" s="190"/>
      <c r="V13" s="189">
        <v>0</v>
      </c>
      <c r="W13" s="189">
        <v>0</v>
      </c>
      <c r="X13" s="190">
        <f t="shared" si="5"/>
        <v>0</v>
      </c>
      <c r="Y13" s="146"/>
      <c r="Z13" s="192">
        <v>0</v>
      </c>
      <c r="AA13" s="192">
        <v>0</v>
      </c>
      <c r="AB13" s="192"/>
      <c r="AC13" s="193"/>
      <c r="AD13" s="193"/>
      <c r="AE13" s="192">
        <v>0</v>
      </c>
      <c r="AF13" s="192">
        <v>0</v>
      </c>
      <c r="AG13" s="193">
        <f t="shared" si="6"/>
        <v>0</v>
      </c>
      <c r="AH13" s="146"/>
      <c r="AI13" s="194">
        <v>0</v>
      </c>
      <c r="AJ13" s="194">
        <v>0</v>
      </c>
      <c r="AK13" s="194">
        <f t="shared" si="7"/>
        <v>0</v>
      </c>
      <c r="AL13" s="194">
        <f>IFERROR(VLOOKUP(B13,[3]rptBudgetaryBudgetCrossOrganiza!$A$531:$N$572,13,FALSE),"0")</f>
        <v>0</v>
      </c>
      <c r="AM13" s="163"/>
      <c r="AN13" s="163"/>
      <c r="AO13" s="163"/>
      <c r="AP13" s="163"/>
      <c r="AQ13" s="163"/>
      <c r="AR13" s="146"/>
      <c r="AS13" s="190"/>
      <c r="AT13" s="190"/>
      <c r="AU13" s="190"/>
      <c r="AV13" s="190"/>
      <c r="AW13" s="190"/>
      <c r="AX13" s="190"/>
      <c r="AY13" s="190"/>
      <c r="AZ13" s="190"/>
      <c r="BA13" s="146"/>
      <c r="BB13" s="146"/>
      <c r="BC13" s="146"/>
      <c r="BD13" s="146"/>
    </row>
    <row r="14" spans="1:62" x14ac:dyDescent="0.25">
      <c r="A14" s="166">
        <v>1</v>
      </c>
      <c r="B14" s="139" t="s">
        <v>186</v>
      </c>
      <c r="C14" s="183" t="str">
        <f t="shared" si="0"/>
        <v>30</v>
      </c>
      <c r="D14" s="184" t="str">
        <f t="shared" si="1"/>
        <v>40</v>
      </c>
      <c r="E14" s="185" t="str">
        <f t="shared" si="2"/>
        <v>015</v>
      </c>
      <c r="F14" s="3" t="str">
        <f t="shared" si="3"/>
        <v>4500.02</v>
      </c>
      <c r="G14" s="8" t="s">
        <v>187</v>
      </c>
      <c r="H14" s="187">
        <v>0</v>
      </c>
      <c r="I14" s="187">
        <v>0</v>
      </c>
      <c r="J14" s="188"/>
      <c r="K14" s="188"/>
      <c r="L14" s="188"/>
      <c r="M14" s="188">
        <v>0</v>
      </c>
      <c r="N14" s="187">
        <v>0</v>
      </c>
      <c r="O14" s="188">
        <f t="shared" si="4"/>
        <v>0</v>
      </c>
      <c r="Q14" s="189">
        <v>0</v>
      </c>
      <c r="R14" s="189">
        <v>0</v>
      </c>
      <c r="S14" s="190"/>
      <c r="T14" s="190"/>
      <c r="U14" s="190"/>
      <c r="V14" s="189">
        <v>0</v>
      </c>
      <c r="W14" s="189">
        <v>0</v>
      </c>
      <c r="X14" s="190">
        <f t="shared" si="5"/>
        <v>0</v>
      </c>
      <c r="Y14" s="146"/>
      <c r="Z14" s="192">
        <v>0</v>
      </c>
      <c r="AA14" s="192">
        <v>0</v>
      </c>
      <c r="AB14" s="192"/>
      <c r="AC14" s="193"/>
      <c r="AD14" s="193"/>
      <c r="AE14" s="192">
        <v>0</v>
      </c>
      <c r="AF14" s="192">
        <v>0</v>
      </c>
      <c r="AG14" s="193">
        <f t="shared" si="6"/>
        <v>0</v>
      </c>
      <c r="AH14" s="146"/>
      <c r="AI14" s="194">
        <v>0</v>
      </c>
      <c r="AJ14" s="194">
        <v>0</v>
      </c>
      <c r="AK14" s="194">
        <f t="shared" si="7"/>
        <v>0</v>
      </c>
      <c r="AL14" s="194">
        <f>IFERROR(VLOOKUP(B14,[3]rptBudgetaryBudgetCrossOrganiza!$A$531:$N$572,13,FALSE),"0")</f>
        <v>0</v>
      </c>
      <c r="AM14" s="163"/>
      <c r="AN14" s="163"/>
      <c r="AO14" s="163"/>
      <c r="AP14" s="163"/>
      <c r="AQ14" s="163"/>
      <c r="AR14" s="146"/>
      <c r="AS14" s="190"/>
      <c r="AT14" s="190"/>
      <c r="AU14" s="190"/>
      <c r="AV14" s="190"/>
      <c r="AW14" s="190"/>
      <c r="AX14" s="190"/>
      <c r="AY14" s="190"/>
      <c r="AZ14" s="190"/>
      <c r="BA14" s="146"/>
      <c r="BB14" s="146"/>
      <c r="BC14" s="146"/>
      <c r="BD14" s="146"/>
    </row>
    <row r="15" spans="1:62" x14ac:dyDescent="0.25">
      <c r="A15" s="166">
        <v>1</v>
      </c>
      <c r="B15" s="139" t="s">
        <v>188</v>
      </c>
      <c r="C15" s="183" t="str">
        <f t="shared" si="0"/>
        <v>30</v>
      </c>
      <c r="D15" s="184" t="str">
        <f t="shared" si="1"/>
        <v>40</v>
      </c>
      <c r="E15" s="185" t="str">
        <f t="shared" si="2"/>
        <v>015</v>
      </c>
      <c r="F15" s="3" t="str">
        <f t="shared" si="3"/>
        <v>4500.03</v>
      </c>
      <c r="G15" s="8" t="s">
        <v>189</v>
      </c>
      <c r="H15" s="187">
        <v>0</v>
      </c>
      <c r="I15" s="187">
        <v>0</v>
      </c>
      <c r="J15" s="188"/>
      <c r="K15" s="188"/>
      <c r="L15" s="188"/>
      <c r="M15" s="188">
        <v>0</v>
      </c>
      <c r="N15" s="187">
        <v>0</v>
      </c>
      <c r="O15" s="188">
        <f t="shared" si="4"/>
        <v>0</v>
      </c>
      <c r="Q15" s="189">
        <v>0</v>
      </c>
      <c r="R15" s="189">
        <v>0</v>
      </c>
      <c r="S15" s="190"/>
      <c r="T15" s="190"/>
      <c r="U15" s="190"/>
      <c r="V15" s="189">
        <v>0</v>
      </c>
      <c r="W15" s="189">
        <v>0</v>
      </c>
      <c r="X15" s="190">
        <f t="shared" si="5"/>
        <v>0</v>
      </c>
      <c r="Y15" s="146"/>
      <c r="Z15" s="192">
        <v>0</v>
      </c>
      <c r="AA15" s="192">
        <v>0</v>
      </c>
      <c r="AB15" s="192"/>
      <c r="AC15" s="193"/>
      <c r="AD15" s="193"/>
      <c r="AE15" s="192">
        <v>0</v>
      </c>
      <c r="AF15" s="192">
        <v>0</v>
      </c>
      <c r="AG15" s="193">
        <f t="shared" si="6"/>
        <v>0</v>
      </c>
      <c r="AH15" s="146"/>
      <c r="AI15" s="194">
        <v>0</v>
      </c>
      <c r="AJ15" s="194">
        <v>0</v>
      </c>
      <c r="AK15" s="194">
        <f t="shared" si="7"/>
        <v>0</v>
      </c>
      <c r="AL15" s="194">
        <f>IFERROR(VLOOKUP(B15,[3]rptBudgetaryBudgetCrossOrganiza!$A$531:$N$572,13,FALSE),"0")</f>
        <v>0</v>
      </c>
      <c r="AM15" s="163"/>
      <c r="AN15" s="163"/>
      <c r="AO15" s="163"/>
      <c r="AP15" s="163"/>
      <c r="AQ15" s="163"/>
      <c r="AR15" s="146"/>
      <c r="AS15" s="190"/>
      <c r="AT15" s="190"/>
      <c r="AU15" s="190"/>
      <c r="AV15" s="190"/>
      <c r="AW15" s="190"/>
      <c r="AX15" s="190"/>
      <c r="AY15" s="190"/>
      <c r="AZ15" s="190"/>
      <c r="BA15" s="146"/>
      <c r="BB15" s="146"/>
      <c r="BC15" s="146"/>
      <c r="BD15" s="146"/>
    </row>
    <row r="16" spans="1:62" x14ac:dyDescent="0.25">
      <c r="A16" s="166">
        <v>1</v>
      </c>
      <c r="B16" s="139" t="s">
        <v>196</v>
      </c>
      <c r="C16" s="183" t="str">
        <f t="shared" si="0"/>
        <v>30</v>
      </c>
      <c r="D16" s="184" t="str">
        <f t="shared" si="1"/>
        <v>40</v>
      </c>
      <c r="E16" s="185" t="str">
        <f t="shared" si="2"/>
        <v>015</v>
      </c>
      <c r="F16" s="3" t="str">
        <f t="shared" si="3"/>
        <v>4520.04</v>
      </c>
      <c r="G16" s="8" t="s">
        <v>197</v>
      </c>
      <c r="H16" s="187">
        <v>0</v>
      </c>
      <c r="I16" s="187">
        <v>0</v>
      </c>
      <c r="J16" s="188"/>
      <c r="K16" s="188"/>
      <c r="L16" s="188"/>
      <c r="M16" s="188">
        <v>2028.64</v>
      </c>
      <c r="N16" s="187">
        <v>2028.64</v>
      </c>
      <c r="O16" s="188">
        <f t="shared" si="4"/>
        <v>-2028.64</v>
      </c>
      <c r="Q16" s="189">
        <v>0</v>
      </c>
      <c r="R16" s="189">
        <v>0</v>
      </c>
      <c r="S16" s="190"/>
      <c r="T16" s="190"/>
      <c r="U16" s="190"/>
      <c r="V16" s="189">
        <v>933.79</v>
      </c>
      <c r="W16" s="189">
        <v>933.79</v>
      </c>
      <c r="X16" s="190">
        <f t="shared" si="5"/>
        <v>-933.79</v>
      </c>
      <c r="Y16" s="146"/>
      <c r="Z16" s="192">
        <v>0</v>
      </c>
      <c r="AA16" s="192">
        <v>0</v>
      </c>
      <c r="AB16" s="192"/>
      <c r="AC16" s="193"/>
      <c r="AD16" s="193"/>
      <c r="AE16" s="192">
        <v>0</v>
      </c>
      <c r="AF16" s="192">
        <v>0</v>
      </c>
      <c r="AG16" s="193">
        <f t="shared" si="6"/>
        <v>0</v>
      </c>
      <c r="AH16" s="146"/>
      <c r="AI16" s="194">
        <v>0</v>
      </c>
      <c r="AJ16" s="194">
        <v>0</v>
      </c>
      <c r="AK16" s="194">
        <f t="shared" si="7"/>
        <v>0</v>
      </c>
      <c r="AL16" s="194">
        <f>IFERROR(VLOOKUP(B16,[3]rptBudgetaryBudgetCrossOrganiza!$A$531:$N$572,13,FALSE),"0")</f>
        <v>0</v>
      </c>
      <c r="AM16" s="163"/>
      <c r="AN16" s="163"/>
      <c r="AO16" s="163"/>
      <c r="AP16" s="163"/>
      <c r="AQ16" s="163"/>
      <c r="AR16" s="146"/>
      <c r="AS16" s="190"/>
      <c r="AT16" s="190"/>
      <c r="AU16" s="190"/>
      <c r="AV16" s="190"/>
      <c r="AW16" s="190"/>
      <c r="AX16" s="190"/>
      <c r="AY16" s="190"/>
      <c r="AZ16" s="190"/>
      <c r="BA16" s="146"/>
      <c r="BB16" s="146"/>
      <c r="BC16" s="146"/>
      <c r="BD16" s="146"/>
    </row>
    <row r="17" spans="1:56" x14ac:dyDescent="0.25">
      <c r="A17" s="166">
        <v>1</v>
      </c>
      <c r="B17" s="139" t="s">
        <v>211</v>
      </c>
      <c r="C17" s="183" t="str">
        <f t="shared" si="0"/>
        <v>30</v>
      </c>
      <c r="D17" s="184" t="str">
        <f t="shared" si="1"/>
        <v>40</v>
      </c>
      <c r="E17" s="185" t="str">
        <f t="shared" si="2"/>
        <v>015</v>
      </c>
      <c r="F17" s="3" t="str">
        <f t="shared" si="3"/>
        <v>4520.11</v>
      </c>
      <c r="G17" s="8" t="s">
        <v>212</v>
      </c>
      <c r="H17" s="187">
        <v>350000</v>
      </c>
      <c r="I17" s="187">
        <v>350000</v>
      </c>
      <c r="J17" s="188"/>
      <c r="K17" s="188"/>
      <c r="L17" s="188"/>
      <c r="M17" s="188">
        <v>705481.27</v>
      </c>
      <c r="N17" s="187">
        <v>705481.27</v>
      </c>
      <c r="O17" s="188">
        <f t="shared" si="4"/>
        <v>-355481.27</v>
      </c>
      <c r="Q17" s="189">
        <v>359130</v>
      </c>
      <c r="R17" s="189">
        <v>359130</v>
      </c>
      <c r="S17" s="190"/>
      <c r="T17" s="190"/>
      <c r="U17" s="190"/>
      <c r="V17" s="189">
        <v>649707.12</v>
      </c>
      <c r="W17" s="189">
        <v>649707.12</v>
      </c>
      <c r="X17" s="190">
        <f t="shared" si="5"/>
        <v>-290577.12</v>
      </c>
      <c r="Z17" s="192">
        <v>412965</v>
      </c>
      <c r="AA17" s="192">
        <v>412965</v>
      </c>
      <c r="AB17" s="192"/>
      <c r="AC17" s="193"/>
      <c r="AD17" s="193"/>
      <c r="AE17" s="192">
        <v>432739.68</v>
      </c>
      <c r="AF17" s="192">
        <v>432739.68</v>
      </c>
      <c r="AG17" s="193">
        <f t="shared" si="6"/>
        <v>-19774.679999999993</v>
      </c>
      <c r="AI17" s="194">
        <v>412965</v>
      </c>
      <c r="AJ17" s="194">
        <v>412965</v>
      </c>
      <c r="AK17" s="194">
        <f t="shared" si="7"/>
        <v>412965</v>
      </c>
      <c r="AL17" s="194">
        <f>IFERROR(VLOOKUP(B17,[3]rptBudgetaryBudgetCrossOrganiza!$A$531:$N$572,13,FALSE),"0")</f>
        <v>51884</v>
      </c>
      <c r="AM17" s="163"/>
      <c r="AN17" s="163"/>
      <c r="AO17" s="163"/>
      <c r="AP17" s="163"/>
      <c r="AQ17" s="163"/>
      <c r="AS17" s="190"/>
      <c r="AT17" s="190"/>
      <c r="AU17" s="190"/>
      <c r="AV17" s="190"/>
      <c r="AW17" s="190"/>
      <c r="AX17" s="190"/>
      <c r="AY17" s="190"/>
      <c r="AZ17" s="190"/>
    </row>
    <row r="18" spans="1:56" x14ac:dyDescent="0.25">
      <c r="A18" s="166">
        <v>1</v>
      </c>
      <c r="B18" s="139" t="s">
        <v>213</v>
      </c>
      <c r="C18" s="183" t="str">
        <f t="shared" si="0"/>
        <v>30</v>
      </c>
      <c r="D18" s="184" t="str">
        <f t="shared" si="1"/>
        <v>40</v>
      </c>
      <c r="E18" s="185" t="str">
        <f t="shared" si="2"/>
        <v>015</v>
      </c>
      <c r="F18" s="3" t="str">
        <f t="shared" si="3"/>
        <v>4520.12</v>
      </c>
      <c r="G18" s="8" t="s">
        <v>214</v>
      </c>
      <c r="H18" s="187">
        <v>150000</v>
      </c>
      <c r="I18" s="187">
        <v>150000</v>
      </c>
      <c r="J18" s="188"/>
      <c r="K18" s="188"/>
      <c r="L18" s="188"/>
      <c r="M18" s="188">
        <v>1091388.27</v>
      </c>
      <c r="N18" s="187">
        <v>1091388.27</v>
      </c>
      <c r="O18" s="188">
        <f t="shared" si="4"/>
        <v>-941388.27</v>
      </c>
      <c r="Q18" s="189">
        <v>637280</v>
      </c>
      <c r="R18" s="189">
        <v>637280</v>
      </c>
      <c r="S18" s="190"/>
      <c r="T18" s="190"/>
      <c r="U18" s="190"/>
      <c r="V18" s="189">
        <v>502182.22</v>
      </c>
      <c r="W18" s="189">
        <v>502182.22</v>
      </c>
      <c r="X18" s="190">
        <f t="shared" si="5"/>
        <v>135097.78000000003</v>
      </c>
      <c r="Z18" s="192">
        <v>732815</v>
      </c>
      <c r="AA18" s="192">
        <v>732815</v>
      </c>
      <c r="AB18" s="192"/>
      <c r="AC18" s="193"/>
      <c r="AD18" s="193"/>
      <c r="AE18" s="192">
        <v>504502.98</v>
      </c>
      <c r="AF18" s="192">
        <v>504502.98</v>
      </c>
      <c r="AG18" s="193">
        <f t="shared" si="6"/>
        <v>228312.02000000002</v>
      </c>
      <c r="AI18" s="194">
        <v>732815</v>
      </c>
      <c r="AJ18" s="194">
        <v>732815</v>
      </c>
      <c r="AK18" s="194">
        <f t="shared" si="7"/>
        <v>732815</v>
      </c>
      <c r="AL18" s="194">
        <f>IFERROR(VLOOKUP(B18,[3]rptBudgetaryBudgetCrossOrganiza!$A$531:$N$572,13,FALSE),"0")</f>
        <v>107594.96</v>
      </c>
      <c r="AM18" s="163"/>
      <c r="AN18" s="163"/>
      <c r="AO18" s="163"/>
      <c r="AP18" s="163"/>
      <c r="AQ18" s="163"/>
      <c r="AS18" s="190"/>
      <c r="AT18" s="190"/>
      <c r="AU18" s="190"/>
      <c r="AV18" s="190"/>
      <c r="AW18" s="190"/>
      <c r="AX18" s="190"/>
      <c r="AY18" s="190"/>
      <c r="AZ18" s="190"/>
    </row>
    <row r="19" spans="1:56" x14ac:dyDescent="0.25">
      <c r="A19" s="166">
        <v>1</v>
      </c>
      <c r="B19" s="139" t="s">
        <v>215</v>
      </c>
      <c r="C19" s="183" t="str">
        <f t="shared" si="0"/>
        <v>30</v>
      </c>
      <c r="D19" s="184" t="str">
        <f t="shared" si="1"/>
        <v>40</v>
      </c>
      <c r="E19" s="185" t="str">
        <f t="shared" si="2"/>
        <v>015</v>
      </c>
      <c r="F19" s="3" t="str">
        <f t="shared" si="3"/>
        <v>4520.13</v>
      </c>
      <c r="G19" s="8" t="s">
        <v>216</v>
      </c>
      <c r="H19" s="187">
        <v>90000</v>
      </c>
      <c r="I19" s="187">
        <v>90000</v>
      </c>
      <c r="J19" s="188"/>
      <c r="K19" s="188"/>
      <c r="L19" s="188"/>
      <c r="M19" s="188">
        <v>135424.35999999999</v>
      </c>
      <c r="N19" s="187">
        <v>135424.35999999999</v>
      </c>
      <c r="O19" s="188">
        <f t="shared" si="4"/>
        <v>-45424.359999999986</v>
      </c>
      <c r="Q19" s="189">
        <v>115000</v>
      </c>
      <c r="R19" s="189">
        <v>115000</v>
      </c>
      <c r="S19" s="190"/>
      <c r="T19" s="190"/>
      <c r="U19" s="190"/>
      <c r="V19" s="189">
        <v>160461.5</v>
      </c>
      <c r="W19" s="189">
        <v>160461.5</v>
      </c>
      <c r="X19" s="190">
        <f t="shared" si="5"/>
        <v>-45461.5</v>
      </c>
      <c r="Z19" s="192">
        <v>160000</v>
      </c>
      <c r="AA19" s="192">
        <v>160000</v>
      </c>
      <c r="AB19" s="192"/>
      <c r="AC19" s="193"/>
      <c r="AD19" s="193"/>
      <c r="AE19" s="192">
        <v>158583.9</v>
      </c>
      <c r="AF19" s="192">
        <v>158583.9</v>
      </c>
      <c r="AG19" s="193">
        <f t="shared" si="6"/>
        <v>1416.1000000000058</v>
      </c>
      <c r="AI19" s="194">
        <v>160000</v>
      </c>
      <c r="AJ19" s="194">
        <v>160000</v>
      </c>
      <c r="AK19" s="194">
        <f t="shared" si="7"/>
        <v>160000</v>
      </c>
      <c r="AL19" s="194">
        <f>IFERROR(VLOOKUP(B19,[3]rptBudgetaryBudgetCrossOrganiza!$A$531:$N$572,13,FALSE),"0")</f>
        <v>15299.32</v>
      </c>
      <c r="AM19" s="163"/>
      <c r="AN19" s="163"/>
      <c r="AO19" s="163"/>
      <c r="AP19" s="163"/>
      <c r="AQ19" s="163"/>
      <c r="AS19" s="190"/>
      <c r="AT19" s="190"/>
      <c r="AU19" s="190"/>
      <c r="AV19" s="190"/>
      <c r="AW19" s="190"/>
      <c r="AX19" s="190"/>
      <c r="AY19" s="190"/>
      <c r="AZ19" s="190"/>
    </row>
    <row r="20" spans="1:56" x14ac:dyDescent="0.25">
      <c r="A20" s="166">
        <v>1</v>
      </c>
      <c r="B20" s="139" t="s">
        <v>217</v>
      </c>
      <c r="C20" s="183" t="str">
        <f t="shared" si="0"/>
        <v>30</v>
      </c>
      <c r="D20" s="184" t="str">
        <f t="shared" si="1"/>
        <v>40</v>
      </c>
      <c r="E20" s="185" t="str">
        <f t="shared" si="2"/>
        <v>015</v>
      </c>
      <c r="F20" s="3" t="str">
        <f t="shared" si="3"/>
        <v>4520.14</v>
      </c>
      <c r="G20" s="8" t="s">
        <v>218</v>
      </c>
      <c r="H20" s="187">
        <v>60000</v>
      </c>
      <c r="I20" s="187">
        <v>60000</v>
      </c>
      <c r="J20" s="188"/>
      <c r="K20" s="188"/>
      <c r="L20" s="188"/>
      <c r="M20" s="188">
        <v>57067</v>
      </c>
      <c r="N20" s="187">
        <v>57067</v>
      </c>
      <c r="O20" s="188">
        <f t="shared" si="4"/>
        <v>2933</v>
      </c>
      <c r="Q20" s="189">
        <v>60000</v>
      </c>
      <c r="R20" s="189">
        <v>60000</v>
      </c>
      <c r="S20" s="190"/>
      <c r="T20" s="190"/>
      <c r="U20" s="190"/>
      <c r="V20" s="189">
        <v>68562</v>
      </c>
      <c r="W20" s="189">
        <v>68562</v>
      </c>
      <c r="X20" s="190">
        <f t="shared" si="5"/>
        <v>-8562</v>
      </c>
      <c r="Z20" s="192">
        <v>45000</v>
      </c>
      <c r="AA20" s="192">
        <v>45000</v>
      </c>
      <c r="AB20" s="192"/>
      <c r="AC20" s="193"/>
      <c r="AD20" s="193"/>
      <c r="AE20" s="192">
        <v>53586</v>
      </c>
      <c r="AF20" s="192">
        <v>53586</v>
      </c>
      <c r="AG20" s="193">
        <f t="shared" si="6"/>
        <v>-8586</v>
      </c>
      <c r="AI20" s="194">
        <v>45000</v>
      </c>
      <c r="AJ20" s="194">
        <v>45000</v>
      </c>
      <c r="AK20" s="194">
        <f t="shared" si="7"/>
        <v>45000</v>
      </c>
      <c r="AL20" s="194">
        <f>IFERROR(VLOOKUP(B20,[3]rptBudgetaryBudgetCrossOrganiza!$A$531:$N$572,13,FALSE),"0")</f>
        <v>15617</v>
      </c>
      <c r="AM20" s="163"/>
      <c r="AN20" s="163"/>
      <c r="AO20" s="163"/>
      <c r="AP20" s="163"/>
      <c r="AQ20" s="163"/>
      <c r="AS20" s="190"/>
      <c r="AT20" s="190"/>
      <c r="AU20" s="190"/>
      <c r="AV20" s="190"/>
      <c r="AW20" s="190"/>
      <c r="AX20" s="190"/>
      <c r="AY20" s="190"/>
      <c r="AZ20" s="190"/>
    </row>
    <row r="21" spans="1:56" x14ac:dyDescent="0.25">
      <c r="A21" s="166">
        <v>1</v>
      </c>
      <c r="B21" s="139" t="s">
        <v>219</v>
      </c>
      <c r="C21" s="183" t="str">
        <f t="shared" si="0"/>
        <v>30</v>
      </c>
      <c r="D21" s="184" t="str">
        <f t="shared" si="1"/>
        <v>40</v>
      </c>
      <c r="E21" s="185" t="str">
        <f t="shared" si="2"/>
        <v>015</v>
      </c>
      <c r="F21" s="3" t="str">
        <f t="shared" si="3"/>
        <v>4520.15</v>
      </c>
      <c r="G21" s="8" t="s">
        <v>220</v>
      </c>
      <c r="H21" s="187">
        <v>0</v>
      </c>
      <c r="I21" s="187">
        <v>0</v>
      </c>
      <c r="J21" s="188"/>
      <c r="K21" s="188"/>
      <c r="L21" s="188"/>
      <c r="M21" s="188">
        <v>216691.95</v>
      </c>
      <c r="N21" s="187">
        <v>216691.95</v>
      </c>
      <c r="O21" s="188">
        <f t="shared" si="4"/>
        <v>-216691.95</v>
      </c>
      <c r="Q21" s="189">
        <v>0</v>
      </c>
      <c r="R21" s="189">
        <v>0</v>
      </c>
      <c r="S21" s="190"/>
      <c r="T21" s="190"/>
      <c r="U21" s="190"/>
      <c r="V21" s="189">
        <v>224400.5</v>
      </c>
      <c r="W21" s="189">
        <v>224400.5</v>
      </c>
      <c r="X21" s="190">
        <f t="shared" si="5"/>
        <v>-224400.5</v>
      </c>
      <c r="Z21" s="192">
        <v>100000</v>
      </c>
      <c r="AA21" s="192">
        <v>100000</v>
      </c>
      <c r="AB21" s="192"/>
      <c r="AC21" s="193"/>
      <c r="AD21" s="193"/>
      <c r="AE21" s="192">
        <v>231469.52</v>
      </c>
      <c r="AF21" s="192">
        <v>231469.52</v>
      </c>
      <c r="AG21" s="193">
        <f t="shared" si="6"/>
        <v>-131469.51999999999</v>
      </c>
      <c r="AI21" s="194">
        <v>100000</v>
      </c>
      <c r="AJ21" s="194">
        <v>100000</v>
      </c>
      <c r="AK21" s="194">
        <f t="shared" si="7"/>
        <v>100000</v>
      </c>
      <c r="AL21" s="194">
        <f>IFERROR(VLOOKUP(B21,[3]rptBudgetaryBudgetCrossOrganiza!$A$531:$N$572,13,FALSE),"0")</f>
        <v>0</v>
      </c>
      <c r="AM21" s="163"/>
      <c r="AN21" s="163"/>
      <c r="AO21" s="163"/>
      <c r="AP21" s="163"/>
      <c r="AQ21" s="163"/>
      <c r="AS21" s="190"/>
      <c r="AT21" s="190"/>
      <c r="AU21" s="190"/>
      <c r="AV21" s="190"/>
      <c r="AW21" s="190"/>
      <c r="AX21" s="190"/>
      <c r="AY21" s="190"/>
      <c r="AZ21" s="190"/>
    </row>
    <row r="22" spans="1:56" x14ac:dyDescent="0.25">
      <c r="A22" s="166">
        <v>1</v>
      </c>
      <c r="B22" s="139" t="s">
        <v>227</v>
      </c>
      <c r="C22" s="183" t="str">
        <f t="shared" si="0"/>
        <v>30</v>
      </c>
      <c r="D22" s="184" t="str">
        <f t="shared" si="1"/>
        <v>40</v>
      </c>
      <c r="E22" s="185" t="str">
        <f t="shared" si="2"/>
        <v>015</v>
      </c>
      <c r="F22" s="3" t="str">
        <f t="shared" si="3"/>
        <v>4600.02</v>
      </c>
      <c r="G22" s="8" t="s">
        <v>226</v>
      </c>
      <c r="H22" s="187">
        <v>0</v>
      </c>
      <c r="I22" s="187">
        <v>0</v>
      </c>
      <c r="J22" s="188"/>
      <c r="K22" s="188"/>
      <c r="L22" s="188"/>
      <c r="M22" s="188">
        <v>0</v>
      </c>
      <c r="N22" s="187">
        <v>0</v>
      </c>
      <c r="O22" s="188">
        <f t="shared" si="4"/>
        <v>0</v>
      </c>
      <c r="Q22" s="189">
        <v>39920</v>
      </c>
      <c r="R22" s="189">
        <v>39920</v>
      </c>
      <c r="S22" s="190"/>
      <c r="T22" s="190"/>
      <c r="U22" s="190"/>
      <c r="V22" s="189">
        <v>0</v>
      </c>
      <c r="W22" s="189">
        <v>0</v>
      </c>
      <c r="X22" s="190">
        <f t="shared" si="5"/>
        <v>39920</v>
      </c>
      <c r="Z22" s="192">
        <v>40795</v>
      </c>
      <c r="AA22" s="192">
        <v>40795</v>
      </c>
      <c r="AB22" s="192"/>
      <c r="AC22" s="193"/>
      <c r="AD22" s="193"/>
      <c r="AE22" s="192">
        <v>0</v>
      </c>
      <c r="AF22" s="192">
        <v>0</v>
      </c>
      <c r="AG22" s="193">
        <f t="shared" si="6"/>
        <v>40795</v>
      </c>
      <c r="AI22" s="194">
        <v>40795</v>
      </c>
      <c r="AJ22" s="194">
        <v>40795</v>
      </c>
      <c r="AK22" s="194">
        <f t="shared" si="7"/>
        <v>40795</v>
      </c>
      <c r="AL22" s="194">
        <f>IFERROR(VLOOKUP(B22,[3]rptBudgetaryBudgetCrossOrganiza!$A$531:$N$572,13,FALSE),"0")</f>
        <v>0</v>
      </c>
      <c r="AM22" s="163"/>
      <c r="AN22" s="163"/>
      <c r="AO22" s="163"/>
      <c r="AP22" s="163"/>
      <c r="AQ22" s="163"/>
      <c r="AS22" s="190"/>
      <c r="AT22" s="190"/>
      <c r="AU22" s="190"/>
      <c r="AV22" s="190"/>
      <c r="AW22" s="190"/>
      <c r="AX22" s="190"/>
      <c r="AY22" s="190"/>
      <c r="AZ22" s="190"/>
    </row>
    <row r="23" spans="1:56" x14ac:dyDescent="0.25">
      <c r="A23" s="166">
        <v>3</v>
      </c>
      <c r="B23" s="139" t="s">
        <v>236</v>
      </c>
      <c r="C23" s="183" t="str">
        <f t="shared" si="0"/>
        <v>30</v>
      </c>
      <c r="D23" s="184" t="str">
        <f t="shared" si="1"/>
        <v>40</v>
      </c>
      <c r="E23" s="185" t="str">
        <f t="shared" si="2"/>
        <v>015</v>
      </c>
      <c r="F23" s="3" t="str">
        <f t="shared" si="3"/>
        <v>4850.07</v>
      </c>
      <c r="G23" s="8" t="s">
        <v>235</v>
      </c>
      <c r="H23" s="187">
        <v>0</v>
      </c>
      <c r="I23" s="187">
        <v>0</v>
      </c>
      <c r="J23" s="188"/>
      <c r="K23" s="188"/>
      <c r="L23" s="188"/>
      <c r="M23" s="188">
        <v>8514.15</v>
      </c>
      <c r="N23" s="187">
        <v>8514.15</v>
      </c>
      <c r="O23" s="188">
        <f t="shared" si="4"/>
        <v>-8514.15</v>
      </c>
      <c r="Q23" s="189">
        <v>0</v>
      </c>
      <c r="R23" s="189">
        <v>0</v>
      </c>
      <c r="S23" s="190"/>
      <c r="T23" s="190"/>
      <c r="U23" s="190"/>
      <c r="V23" s="189">
        <v>55989.43</v>
      </c>
      <c r="W23" s="189">
        <v>55989.43</v>
      </c>
      <c r="X23" s="190">
        <f t="shared" si="5"/>
        <v>-55989.43</v>
      </c>
      <c r="Z23" s="192">
        <v>0</v>
      </c>
      <c r="AA23" s="192">
        <v>0</v>
      </c>
      <c r="AB23" s="192"/>
      <c r="AC23" s="193"/>
      <c r="AD23" s="193"/>
      <c r="AE23" s="192">
        <v>11486.25</v>
      </c>
      <c r="AF23" s="192">
        <v>11486.25</v>
      </c>
      <c r="AG23" s="193">
        <f t="shared" si="6"/>
        <v>-11486.25</v>
      </c>
      <c r="AI23" s="194">
        <v>0</v>
      </c>
      <c r="AJ23" s="194">
        <v>0</v>
      </c>
      <c r="AK23" s="194">
        <f t="shared" si="7"/>
        <v>0</v>
      </c>
      <c r="AL23" s="194">
        <f>IFERROR(VLOOKUP(B23,[3]rptBudgetaryBudgetCrossOrganiza!$A$531:$N$572,13,FALSE),"0")</f>
        <v>0</v>
      </c>
      <c r="AM23" s="163"/>
      <c r="AN23" s="163"/>
      <c r="AO23" s="163"/>
      <c r="AP23" s="163"/>
      <c r="AQ23" s="163"/>
      <c r="AS23" s="190"/>
      <c r="AT23" s="190"/>
      <c r="AU23" s="190"/>
      <c r="AV23" s="190"/>
      <c r="AW23" s="190"/>
      <c r="AX23" s="190"/>
      <c r="AY23" s="190"/>
      <c r="AZ23" s="190"/>
    </row>
    <row r="24" spans="1:56" x14ac:dyDescent="0.25">
      <c r="A24" s="166">
        <v>3</v>
      </c>
      <c r="B24" s="139" t="s">
        <v>240</v>
      </c>
      <c r="C24" s="183" t="str">
        <f t="shared" si="0"/>
        <v>30</v>
      </c>
      <c r="D24" s="184" t="str">
        <f t="shared" si="1"/>
        <v>40</v>
      </c>
      <c r="E24" s="185" t="str">
        <f t="shared" si="2"/>
        <v>015</v>
      </c>
      <c r="F24" s="3" t="str">
        <f t="shared" si="3"/>
        <v>4850.08</v>
      </c>
      <c r="G24" s="8" t="s">
        <v>239</v>
      </c>
      <c r="H24" s="187">
        <v>0</v>
      </c>
      <c r="I24" s="187">
        <v>0</v>
      </c>
      <c r="J24" s="188"/>
      <c r="K24" s="188"/>
      <c r="L24" s="188"/>
      <c r="M24" s="188">
        <v>0</v>
      </c>
      <c r="N24" s="187">
        <v>0</v>
      </c>
      <c r="O24" s="188">
        <f t="shared" si="4"/>
        <v>0</v>
      </c>
      <c r="Q24" s="189">
        <v>0</v>
      </c>
      <c r="R24" s="189">
        <v>0</v>
      </c>
      <c r="S24" s="190"/>
      <c r="T24" s="190"/>
      <c r="U24" s="190"/>
      <c r="V24" s="189">
        <v>33858.26</v>
      </c>
      <c r="W24" s="189">
        <v>33858.26</v>
      </c>
      <c r="X24" s="190">
        <f t="shared" si="5"/>
        <v>-33858.26</v>
      </c>
      <c r="Z24" s="192">
        <v>30000</v>
      </c>
      <c r="AA24" s="192">
        <v>30000</v>
      </c>
      <c r="AB24" s="192"/>
      <c r="AC24" s="193"/>
      <c r="AD24" s="193"/>
      <c r="AE24" s="192">
        <v>18960.97</v>
      </c>
      <c r="AF24" s="192">
        <v>18960.97</v>
      </c>
      <c r="AG24" s="193">
        <f t="shared" si="6"/>
        <v>11039.029999999999</v>
      </c>
      <c r="AI24" s="194">
        <v>30000</v>
      </c>
      <c r="AJ24" s="194">
        <v>30000</v>
      </c>
      <c r="AK24" s="194">
        <f t="shared" si="7"/>
        <v>30000</v>
      </c>
      <c r="AL24" s="194">
        <f>IFERROR(VLOOKUP(B24,[3]rptBudgetaryBudgetCrossOrganiza!$A$531:$N$572,13,FALSE),"0")</f>
        <v>0</v>
      </c>
      <c r="AM24" s="163"/>
      <c r="AN24" s="163"/>
      <c r="AO24" s="163"/>
      <c r="AP24" s="163"/>
      <c r="AQ24" s="163"/>
      <c r="AS24" s="190"/>
      <c r="AT24" s="190"/>
      <c r="AU24" s="190"/>
      <c r="AV24" s="190"/>
      <c r="AW24" s="190"/>
      <c r="AX24" s="190"/>
      <c r="AY24" s="190"/>
      <c r="AZ24" s="190"/>
    </row>
    <row r="25" spans="1:56" x14ac:dyDescent="0.25">
      <c r="A25" s="166">
        <v>1</v>
      </c>
      <c r="B25" s="139" t="s">
        <v>190</v>
      </c>
      <c r="C25" s="183" t="str">
        <f t="shared" si="0"/>
        <v>30</v>
      </c>
      <c r="D25" s="184" t="str">
        <f t="shared" si="1"/>
        <v>40</v>
      </c>
      <c r="E25" s="185" t="str">
        <f t="shared" si="2"/>
        <v>400</v>
      </c>
      <c r="F25" s="3" t="str">
        <f t="shared" si="3"/>
        <v>4520.01</v>
      </c>
      <c r="G25" s="8" t="s">
        <v>191</v>
      </c>
      <c r="H25" s="187">
        <v>18000</v>
      </c>
      <c r="I25" s="187">
        <v>18000</v>
      </c>
      <c r="J25" s="188"/>
      <c r="K25" s="188"/>
      <c r="L25" s="188"/>
      <c r="M25" s="188">
        <v>179772</v>
      </c>
      <c r="N25" s="187">
        <v>179772</v>
      </c>
      <c r="O25" s="188">
        <f t="shared" si="4"/>
        <v>-161772</v>
      </c>
      <c r="Q25" s="189">
        <v>145000</v>
      </c>
      <c r="R25" s="189">
        <v>145000</v>
      </c>
      <c r="S25" s="190"/>
      <c r="T25" s="190"/>
      <c r="U25" s="190"/>
      <c r="V25" s="189">
        <v>255344</v>
      </c>
      <c r="W25" s="189">
        <v>255344</v>
      </c>
      <c r="X25" s="190">
        <f t="shared" si="5"/>
        <v>-110344</v>
      </c>
      <c r="Y25" s="146"/>
      <c r="Z25" s="192">
        <v>168370</v>
      </c>
      <c r="AA25" s="192">
        <v>168370</v>
      </c>
      <c r="AB25" s="192"/>
      <c r="AC25" s="193"/>
      <c r="AD25" s="193"/>
      <c r="AE25" s="192">
        <v>281384</v>
      </c>
      <c r="AF25" s="192">
        <v>281384</v>
      </c>
      <c r="AG25" s="193">
        <f t="shared" si="6"/>
        <v>-113014</v>
      </c>
      <c r="AH25" s="146"/>
      <c r="AI25" s="194">
        <v>168370</v>
      </c>
      <c r="AJ25" s="194">
        <v>168370</v>
      </c>
      <c r="AK25" s="194">
        <f t="shared" si="7"/>
        <v>168370</v>
      </c>
      <c r="AL25" s="194">
        <f>IFERROR(VLOOKUP(B25,[3]rptBudgetaryBudgetCrossOrganiza!$A$531:$N$572,13,FALSE),"0")</f>
        <v>49800</v>
      </c>
      <c r="AM25" s="163"/>
      <c r="AN25" s="163"/>
      <c r="AO25" s="163"/>
      <c r="AP25" s="163"/>
      <c r="AQ25" s="163"/>
      <c r="AR25" s="146"/>
      <c r="AS25" s="190"/>
      <c r="AT25" s="190"/>
      <c r="AU25" s="190"/>
      <c r="AV25" s="190"/>
      <c r="AW25" s="190"/>
      <c r="AX25" s="190"/>
      <c r="AY25" s="190"/>
      <c r="AZ25" s="190"/>
      <c r="BA25" s="146"/>
      <c r="BB25" s="146"/>
      <c r="BC25" s="146"/>
      <c r="BD25" s="146"/>
    </row>
    <row r="26" spans="1:56" x14ac:dyDescent="0.25">
      <c r="A26" s="166">
        <v>1</v>
      </c>
      <c r="B26" s="139" t="s">
        <v>192</v>
      </c>
      <c r="C26" s="183" t="str">
        <f t="shared" si="0"/>
        <v>30</v>
      </c>
      <c r="D26" s="184" t="str">
        <f t="shared" si="1"/>
        <v>40</v>
      </c>
      <c r="E26" s="185" t="str">
        <f t="shared" si="2"/>
        <v>400</v>
      </c>
      <c r="F26" s="3" t="str">
        <f t="shared" si="3"/>
        <v>4520.02</v>
      </c>
      <c r="G26" s="8" t="s">
        <v>193</v>
      </c>
      <c r="H26" s="187">
        <v>30000</v>
      </c>
      <c r="I26" s="187">
        <v>30000</v>
      </c>
      <c r="J26" s="188"/>
      <c r="K26" s="188"/>
      <c r="L26" s="188"/>
      <c r="M26" s="188">
        <v>51742</v>
      </c>
      <c r="N26" s="187">
        <v>51742</v>
      </c>
      <c r="O26" s="188">
        <f t="shared" si="4"/>
        <v>-21742</v>
      </c>
      <c r="Q26" s="189">
        <v>35000</v>
      </c>
      <c r="R26" s="189">
        <v>35000</v>
      </c>
      <c r="S26" s="190"/>
      <c r="T26" s="190"/>
      <c r="U26" s="190"/>
      <c r="V26" s="189">
        <v>85335.85</v>
      </c>
      <c r="W26" s="189">
        <v>85335.85</v>
      </c>
      <c r="X26" s="190">
        <f t="shared" si="5"/>
        <v>-50335.850000000006</v>
      </c>
      <c r="Y26" s="146"/>
      <c r="Z26" s="192">
        <v>510035</v>
      </c>
      <c r="AA26" s="192">
        <v>510035</v>
      </c>
      <c r="AB26" s="192"/>
      <c r="AC26" s="193"/>
      <c r="AD26" s="193"/>
      <c r="AE26" s="192">
        <v>89327.29</v>
      </c>
      <c r="AF26" s="192">
        <v>89327.29</v>
      </c>
      <c r="AG26" s="193">
        <f t="shared" si="6"/>
        <v>420707.71</v>
      </c>
      <c r="AH26" s="146"/>
      <c r="AI26" s="194">
        <v>510035</v>
      </c>
      <c r="AJ26" s="194">
        <v>510035</v>
      </c>
      <c r="AK26" s="194">
        <f t="shared" si="7"/>
        <v>510035</v>
      </c>
      <c r="AL26" s="194">
        <f>IFERROR(VLOOKUP(B26,[3]rptBudgetaryBudgetCrossOrganiza!$A$531:$N$572,13,FALSE),"0")</f>
        <v>30224.63</v>
      </c>
      <c r="AM26" s="163"/>
      <c r="AN26" s="163"/>
      <c r="AO26" s="163"/>
      <c r="AP26" s="163"/>
      <c r="AQ26" s="163"/>
      <c r="AR26" s="146"/>
      <c r="AS26" s="190"/>
      <c r="AT26" s="190"/>
      <c r="AU26" s="190"/>
      <c r="AV26" s="190"/>
      <c r="AW26" s="190"/>
      <c r="AX26" s="190"/>
      <c r="AY26" s="190"/>
      <c r="AZ26" s="190"/>
      <c r="BA26" s="146"/>
      <c r="BB26" s="146"/>
      <c r="BC26" s="146"/>
      <c r="BD26" s="146"/>
    </row>
    <row r="27" spans="1:56" x14ac:dyDescent="0.25">
      <c r="A27" s="166">
        <v>1</v>
      </c>
      <c r="B27" s="139" t="s">
        <v>194</v>
      </c>
      <c r="C27" s="183" t="str">
        <f t="shared" si="0"/>
        <v>30</v>
      </c>
      <c r="D27" s="184" t="str">
        <f t="shared" si="1"/>
        <v>40</v>
      </c>
      <c r="E27" s="185" t="str">
        <f t="shared" si="2"/>
        <v>400</v>
      </c>
      <c r="F27" s="3" t="str">
        <f t="shared" si="3"/>
        <v>4520.03</v>
      </c>
      <c r="G27" s="8" t="s">
        <v>195</v>
      </c>
      <c r="H27" s="187">
        <v>125000</v>
      </c>
      <c r="I27" s="187">
        <v>125000</v>
      </c>
      <c r="J27" s="188"/>
      <c r="K27" s="188"/>
      <c r="L27" s="188"/>
      <c r="M27" s="188">
        <v>108186</v>
      </c>
      <c r="N27" s="187">
        <v>108186</v>
      </c>
      <c r="O27" s="188">
        <f t="shared" si="4"/>
        <v>16814</v>
      </c>
      <c r="Q27" s="189">
        <v>125000</v>
      </c>
      <c r="R27" s="189">
        <v>125000</v>
      </c>
      <c r="S27" s="190"/>
      <c r="T27" s="190"/>
      <c r="U27" s="190"/>
      <c r="V27" s="189">
        <v>174689</v>
      </c>
      <c r="W27" s="189">
        <v>174689</v>
      </c>
      <c r="X27" s="190">
        <f t="shared" si="5"/>
        <v>-49689</v>
      </c>
      <c r="Y27" s="146"/>
      <c r="Z27" s="192">
        <v>130805</v>
      </c>
      <c r="AA27" s="192">
        <v>130805</v>
      </c>
      <c r="AB27" s="192"/>
      <c r="AC27" s="193"/>
      <c r="AD27" s="193"/>
      <c r="AE27" s="192">
        <v>162932.63</v>
      </c>
      <c r="AF27" s="192">
        <v>162932.63</v>
      </c>
      <c r="AG27" s="193">
        <f t="shared" si="6"/>
        <v>-32127.630000000005</v>
      </c>
      <c r="AH27" s="146"/>
      <c r="AI27" s="194">
        <v>130805</v>
      </c>
      <c r="AJ27" s="194">
        <v>130805</v>
      </c>
      <c r="AK27" s="194">
        <f t="shared" si="7"/>
        <v>130805</v>
      </c>
      <c r="AL27" s="194">
        <f>IFERROR(VLOOKUP(B27,[3]rptBudgetaryBudgetCrossOrganiza!$A$531:$N$572,13,FALSE),"0")</f>
        <v>41955</v>
      </c>
      <c r="AM27" s="163"/>
      <c r="AN27" s="163"/>
      <c r="AO27" s="163"/>
      <c r="AP27" s="163"/>
      <c r="AQ27" s="163"/>
      <c r="AR27" s="146"/>
      <c r="AS27" s="190"/>
      <c r="AT27" s="190"/>
      <c r="AU27" s="190"/>
      <c r="AV27" s="190"/>
      <c r="AW27" s="190"/>
      <c r="AX27" s="190"/>
      <c r="AY27" s="190"/>
      <c r="AZ27" s="190"/>
      <c r="BA27" s="146"/>
      <c r="BB27" s="146"/>
      <c r="BC27" s="146"/>
      <c r="BD27" s="146"/>
    </row>
    <row r="28" spans="1:56" x14ac:dyDescent="0.25">
      <c r="A28" s="166">
        <v>1</v>
      </c>
      <c r="B28" s="139" t="s">
        <v>198</v>
      </c>
      <c r="C28" s="183" t="str">
        <f t="shared" si="0"/>
        <v>30</v>
      </c>
      <c r="D28" s="184" t="str">
        <f t="shared" si="1"/>
        <v>40</v>
      </c>
      <c r="E28" s="185" t="str">
        <f t="shared" si="2"/>
        <v>400</v>
      </c>
      <c r="F28" s="3" t="str">
        <f t="shared" si="3"/>
        <v>4520.04</v>
      </c>
      <c r="G28" s="8" t="s">
        <v>197</v>
      </c>
      <c r="H28" s="187">
        <v>375000</v>
      </c>
      <c r="I28" s="187">
        <v>375000</v>
      </c>
      <c r="J28" s="188"/>
      <c r="K28" s="188"/>
      <c r="L28" s="188"/>
      <c r="M28" s="188">
        <v>394917.66</v>
      </c>
      <c r="N28" s="187">
        <v>394917.66</v>
      </c>
      <c r="O28" s="188">
        <f t="shared" si="4"/>
        <v>-19917.659999999974</v>
      </c>
      <c r="Q28" s="189">
        <v>400000</v>
      </c>
      <c r="R28" s="189">
        <v>400000</v>
      </c>
      <c r="S28" s="190"/>
      <c r="T28" s="190"/>
      <c r="U28" s="190"/>
      <c r="V28" s="189">
        <v>261416.54</v>
      </c>
      <c r="W28" s="189">
        <v>261416.54</v>
      </c>
      <c r="X28" s="190">
        <f t="shared" si="5"/>
        <v>138583.46</v>
      </c>
      <c r="Z28" s="192">
        <v>250330</v>
      </c>
      <c r="AA28" s="192">
        <v>250330</v>
      </c>
      <c r="AB28" s="192"/>
      <c r="AC28" s="193"/>
      <c r="AD28" s="193"/>
      <c r="AE28" s="192">
        <v>320809.33</v>
      </c>
      <c r="AF28" s="192">
        <v>320809.33</v>
      </c>
      <c r="AG28" s="193">
        <f t="shared" si="6"/>
        <v>-70479.330000000016</v>
      </c>
      <c r="AI28" s="194">
        <v>250330</v>
      </c>
      <c r="AJ28" s="194">
        <v>250330</v>
      </c>
      <c r="AK28" s="194">
        <f t="shared" si="7"/>
        <v>250330</v>
      </c>
      <c r="AL28" s="194">
        <f>IFERROR(VLOOKUP(B28,[3]rptBudgetaryBudgetCrossOrganiza!$A$531:$N$572,13,FALSE),"0")</f>
        <v>101229.04</v>
      </c>
      <c r="AM28" s="163"/>
      <c r="AN28" s="163"/>
      <c r="AO28" s="163"/>
      <c r="AP28" s="163"/>
      <c r="AQ28" s="163"/>
      <c r="AS28" s="190"/>
      <c r="AT28" s="190"/>
      <c r="AU28" s="190"/>
      <c r="AV28" s="190"/>
      <c r="AW28" s="190"/>
      <c r="AX28" s="190"/>
      <c r="AY28" s="190"/>
      <c r="AZ28" s="190"/>
    </row>
    <row r="29" spans="1:56" x14ac:dyDescent="0.25">
      <c r="A29" s="166">
        <v>1</v>
      </c>
      <c r="B29" s="139" t="s">
        <v>199</v>
      </c>
      <c r="C29" s="183" t="str">
        <f t="shared" si="0"/>
        <v>30</v>
      </c>
      <c r="D29" s="184" t="str">
        <f t="shared" si="1"/>
        <v>40</v>
      </c>
      <c r="E29" s="185" t="str">
        <f t="shared" si="2"/>
        <v>400</v>
      </c>
      <c r="F29" s="3" t="str">
        <f t="shared" si="3"/>
        <v>4520.05</v>
      </c>
      <c r="G29" s="8" t="s">
        <v>200</v>
      </c>
      <c r="H29" s="187">
        <v>0</v>
      </c>
      <c r="I29" s="187">
        <v>0</v>
      </c>
      <c r="J29" s="188"/>
      <c r="K29" s="188"/>
      <c r="L29" s="188"/>
      <c r="M29" s="188">
        <v>0</v>
      </c>
      <c r="N29" s="187">
        <v>0</v>
      </c>
      <c r="O29" s="188">
        <f t="shared" si="4"/>
        <v>0</v>
      </c>
      <c r="Q29" s="189">
        <v>0</v>
      </c>
      <c r="R29" s="189">
        <v>0</v>
      </c>
      <c r="S29" s="190"/>
      <c r="T29" s="190"/>
      <c r="U29" s="190"/>
      <c r="V29" s="189">
        <v>25905</v>
      </c>
      <c r="W29" s="189">
        <v>25905</v>
      </c>
      <c r="X29" s="190">
        <f t="shared" si="5"/>
        <v>-25905</v>
      </c>
      <c r="Z29" s="192">
        <v>13430</v>
      </c>
      <c r="AA29" s="192">
        <v>13430</v>
      </c>
      <c r="AB29" s="192"/>
      <c r="AC29" s="193"/>
      <c r="AD29" s="193"/>
      <c r="AE29" s="192">
        <v>51810</v>
      </c>
      <c r="AF29" s="192">
        <v>51810</v>
      </c>
      <c r="AG29" s="193">
        <f t="shared" si="6"/>
        <v>-38380</v>
      </c>
      <c r="AI29" s="194">
        <v>13430</v>
      </c>
      <c r="AJ29" s="194">
        <v>13430</v>
      </c>
      <c r="AK29" s="194">
        <f t="shared" si="7"/>
        <v>13430</v>
      </c>
      <c r="AL29" s="194">
        <f>IFERROR(VLOOKUP(B29,[3]rptBudgetaryBudgetCrossOrganiza!$A$531:$N$572,13,FALSE),"0")</f>
        <v>0</v>
      </c>
      <c r="AM29" s="163"/>
      <c r="AN29" s="163"/>
      <c r="AO29" s="163"/>
      <c r="AP29" s="163"/>
      <c r="AQ29" s="163"/>
      <c r="AS29" s="190"/>
      <c r="AT29" s="190"/>
      <c r="AU29" s="190"/>
      <c r="AV29" s="190"/>
      <c r="AW29" s="190"/>
      <c r="AX29" s="190"/>
      <c r="AY29" s="190"/>
      <c r="AZ29" s="190"/>
    </row>
    <row r="30" spans="1:56" x14ac:dyDescent="0.25">
      <c r="A30" s="166">
        <v>1</v>
      </c>
      <c r="B30" s="139" t="s">
        <v>201</v>
      </c>
      <c r="C30" s="183" t="str">
        <f t="shared" si="0"/>
        <v>30</v>
      </c>
      <c r="D30" s="184" t="str">
        <f t="shared" si="1"/>
        <v>40</v>
      </c>
      <c r="E30" s="185" t="str">
        <f t="shared" si="2"/>
        <v>400</v>
      </c>
      <c r="F30" s="3" t="str">
        <f t="shared" si="3"/>
        <v>4520.06</v>
      </c>
      <c r="G30" s="8" t="s">
        <v>202</v>
      </c>
      <c r="H30" s="187">
        <v>0</v>
      </c>
      <c r="I30" s="187">
        <v>0</v>
      </c>
      <c r="J30" s="188"/>
      <c r="K30" s="188"/>
      <c r="L30" s="188"/>
      <c r="M30" s="188">
        <v>0</v>
      </c>
      <c r="N30" s="187">
        <v>0</v>
      </c>
      <c r="O30" s="188">
        <f t="shared" si="4"/>
        <v>0</v>
      </c>
      <c r="Q30" s="189">
        <v>0</v>
      </c>
      <c r="R30" s="189">
        <v>0</v>
      </c>
      <c r="S30" s="190"/>
      <c r="T30" s="190"/>
      <c r="U30" s="190"/>
      <c r="V30" s="189">
        <v>0</v>
      </c>
      <c r="W30" s="189">
        <v>0</v>
      </c>
      <c r="X30" s="190">
        <f t="shared" si="5"/>
        <v>0</v>
      </c>
      <c r="Z30" s="192">
        <v>0</v>
      </c>
      <c r="AA30" s="192">
        <v>0</v>
      </c>
      <c r="AB30" s="192"/>
      <c r="AC30" s="193"/>
      <c r="AD30" s="193"/>
      <c r="AE30" s="192">
        <v>0</v>
      </c>
      <c r="AF30" s="192">
        <v>0</v>
      </c>
      <c r="AG30" s="193">
        <f t="shared" si="6"/>
        <v>0</v>
      </c>
      <c r="AI30" s="194">
        <v>0</v>
      </c>
      <c r="AJ30" s="194">
        <v>0</v>
      </c>
      <c r="AK30" s="194">
        <f t="shared" si="7"/>
        <v>0</v>
      </c>
      <c r="AL30" s="194">
        <f>IFERROR(VLOOKUP(B30,[3]rptBudgetaryBudgetCrossOrganiza!$A$531:$N$572,13,FALSE),"0")</f>
        <v>0</v>
      </c>
      <c r="AM30" s="163"/>
      <c r="AN30" s="163"/>
      <c r="AO30" s="163"/>
      <c r="AP30" s="163"/>
      <c r="AQ30" s="163"/>
      <c r="AS30" s="190"/>
      <c r="AT30" s="190"/>
      <c r="AU30" s="190"/>
      <c r="AV30" s="190"/>
      <c r="AW30" s="190"/>
      <c r="AX30" s="190"/>
      <c r="AY30" s="190"/>
      <c r="AZ30" s="190"/>
    </row>
    <row r="31" spans="1:56" x14ac:dyDescent="0.25">
      <c r="A31" s="166">
        <v>1</v>
      </c>
      <c r="B31" s="139" t="s">
        <v>203</v>
      </c>
      <c r="C31" s="183" t="str">
        <f t="shared" si="0"/>
        <v>30</v>
      </c>
      <c r="D31" s="184" t="str">
        <f t="shared" si="1"/>
        <v>40</v>
      </c>
      <c r="E31" s="185" t="str">
        <f t="shared" si="2"/>
        <v>400</v>
      </c>
      <c r="F31" s="3" t="str">
        <f t="shared" si="3"/>
        <v>4520.07</v>
      </c>
      <c r="G31" s="8" t="s">
        <v>204</v>
      </c>
      <c r="H31" s="187">
        <v>0</v>
      </c>
      <c r="I31" s="187">
        <v>0</v>
      </c>
      <c r="J31" s="188"/>
      <c r="K31" s="188"/>
      <c r="L31" s="188"/>
      <c r="M31" s="188">
        <v>0</v>
      </c>
      <c r="N31" s="187">
        <v>0</v>
      </c>
      <c r="O31" s="188">
        <f t="shared" si="4"/>
        <v>0</v>
      </c>
      <c r="Q31" s="189">
        <v>0</v>
      </c>
      <c r="R31" s="189">
        <v>0</v>
      </c>
      <c r="S31" s="190"/>
      <c r="T31" s="190"/>
      <c r="U31" s="190"/>
      <c r="V31" s="189">
        <v>0</v>
      </c>
      <c r="W31" s="189">
        <v>0</v>
      </c>
      <c r="X31" s="190">
        <f t="shared" si="5"/>
        <v>0</v>
      </c>
      <c r="Z31" s="192">
        <v>0</v>
      </c>
      <c r="AA31" s="192">
        <v>0</v>
      </c>
      <c r="AB31" s="192"/>
      <c r="AC31" s="193"/>
      <c r="AD31" s="193"/>
      <c r="AE31" s="192">
        <v>0</v>
      </c>
      <c r="AF31" s="192">
        <v>0</v>
      </c>
      <c r="AG31" s="193">
        <f t="shared" si="6"/>
        <v>0</v>
      </c>
      <c r="AI31" s="194">
        <v>0</v>
      </c>
      <c r="AJ31" s="194">
        <v>0</v>
      </c>
      <c r="AK31" s="194">
        <f t="shared" si="7"/>
        <v>0</v>
      </c>
      <c r="AL31" s="194">
        <f>IFERROR(VLOOKUP(B31,[3]rptBudgetaryBudgetCrossOrganiza!$A$531:$N$572,13,FALSE),"0")</f>
        <v>0</v>
      </c>
      <c r="AM31" s="163"/>
      <c r="AN31" s="163"/>
      <c r="AO31" s="163"/>
      <c r="AP31" s="163"/>
      <c r="AQ31" s="163"/>
      <c r="AS31" s="190"/>
      <c r="AT31" s="190"/>
      <c r="AU31" s="190"/>
      <c r="AV31" s="190"/>
      <c r="AW31" s="190"/>
      <c r="AX31" s="190"/>
      <c r="AY31" s="190"/>
      <c r="AZ31" s="190"/>
    </row>
    <row r="32" spans="1:56" x14ac:dyDescent="0.25">
      <c r="A32" s="166">
        <v>1</v>
      </c>
      <c r="B32" s="139" t="s">
        <v>205</v>
      </c>
      <c r="C32" s="183" t="str">
        <f t="shared" si="0"/>
        <v>30</v>
      </c>
      <c r="D32" s="184" t="str">
        <f t="shared" si="1"/>
        <v>40</v>
      </c>
      <c r="E32" s="185" t="str">
        <f t="shared" si="2"/>
        <v>400</v>
      </c>
      <c r="F32" s="3" t="str">
        <f t="shared" si="3"/>
        <v>4520.08</v>
      </c>
      <c r="G32" s="8" t="s">
        <v>206</v>
      </c>
      <c r="H32" s="187">
        <v>0</v>
      </c>
      <c r="I32" s="187">
        <v>0</v>
      </c>
      <c r="J32" s="188"/>
      <c r="K32" s="188"/>
      <c r="L32" s="188"/>
      <c r="M32" s="188">
        <v>0</v>
      </c>
      <c r="N32" s="187">
        <v>0</v>
      </c>
      <c r="O32" s="188">
        <f t="shared" si="4"/>
        <v>0</v>
      </c>
      <c r="Q32" s="189">
        <v>0</v>
      </c>
      <c r="R32" s="189">
        <v>0</v>
      </c>
      <c r="S32" s="190"/>
      <c r="T32" s="190"/>
      <c r="U32" s="190"/>
      <c r="V32" s="189">
        <v>0</v>
      </c>
      <c r="W32" s="189">
        <v>0</v>
      </c>
      <c r="X32" s="190">
        <f t="shared" si="5"/>
        <v>0</v>
      </c>
      <c r="Z32" s="192">
        <v>0</v>
      </c>
      <c r="AA32" s="192">
        <v>0</v>
      </c>
      <c r="AB32" s="192"/>
      <c r="AC32" s="193"/>
      <c r="AD32" s="193"/>
      <c r="AE32" s="192">
        <v>0</v>
      </c>
      <c r="AF32" s="192">
        <v>0</v>
      </c>
      <c r="AG32" s="193">
        <f t="shared" si="6"/>
        <v>0</v>
      </c>
      <c r="AI32" s="194">
        <v>0</v>
      </c>
      <c r="AJ32" s="194">
        <v>0</v>
      </c>
      <c r="AK32" s="194">
        <f t="shared" si="7"/>
        <v>0</v>
      </c>
      <c r="AL32" s="194">
        <f>IFERROR(VLOOKUP(B32,[3]rptBudgetaryBudgetCrossOrganiza!$A$531:$N$572,13,FALSE),"0")</f>
        <v>0</v>
      </c>
      <c r="AM32" s="163"/>
      <c r="AN32" s="163"/>
      <c r="AO32" s="163"/>
      <c r="AP32" s="163"/>
      <c r="AQ32" s="163"/>
      <c r="AS32" s="190"/>
      <c r="AT32" s="190"/>
      <c r="AU32" s="190"/>
      <c r="AV32" s="190"/>
      <c r="AW32" s="190"/>
      <c r="AX32" s="190"/>
      <c r="AY32" s="190"/>
      <c r="AZ32" s="190"/>
    </row>
    <row r="33" spans="1:56" x14ac:dyDescent="0.25">
      <c r="A33" s="166">
        <v>1</v>
      </c>
      <c r="B33" s="139" t="s">
        <v>207</v>
      </c>
      <c r="C33" s="183" t="str">
        <f t="shared" si="0"/>
        <v>30</v>
      </c>
      <c r="D33" s="184" t="str">
        <f t="shared" si="1"/>
        <v>40</v>
      </c>
      <c r="E33" s="185" t="str">
        <f t="shared" si="2"/>
        <v>400</v>
      </c>
      <c r="F33" s="3" t="str">
        <f t="shared" si="3"/>
        <v>4520.09</v>
      </c>
      <c r="G33" s="8" t="s">
        <v>208</v>
      </c>
      <c r="H33" s="187">
        <v>135000</v>
      </c>
      <c r="I33" s="187">
        <v>135000</v>
      </c>
      <c r="J33" s="188"/>
      <c r="K33" s="188"/>
      <c r="L33" s="188"/>
      <c r="M33" s="188">
        <v>152402.41</v>
      </c>
      <c r="N33" s="187">
        <v>152402.41</v>
      </c>
      <c r="O33" s="188">
        <f t="shared" si="4"/>
        <v>-17402.410000000003</v>
      </c>
      <c r="Q33" s="189">
        <v>0</v>
      </c>
      <c r="R33" s="189">
        <v>0</v>
      </c>
      <c r="S33" s="190"/>
      <c r="T33" s="190"/>
      <c r="U33" s="190"/>
      <c r="V33" s="189">
        <v>30530.5</v>
      </c>
      <c r="W33" s="189">
        <v>30530.5</v>
      </c>
      <c r="X33" s="190">
        <f t="shared" si="5"/>
        <v>-30530.5</v>
      </c>
      <c r="Z33" s="192">
        <v>0</v>
      </c>
      <c r="AA33" s="192">
        <v>0</v>
      </c>
      <c r="AB33" s="192"/>
      <c r="AC33" s="193"/>
      <c r="AD33" s="193"/>
      <c r="AE33" s="192">
        <v>192072.65</v>
      </c>
      <c r="AF33" s="192">
        <v>192072.65</v>
      </c>
      <c r="AG33" s="193">
        <f t="shared" si="6"/>
        <v>-192072.65</v>
      </c>
      <c r="AI33" s="194">
        <v>0</v>
      </c>
      <c r="AJ33" s="194">
        <v>0</v>
      </c>
      <c r="AK33" s="194">
        <f t="shared" si="7"/>
        <v>0</v>
      </c>
      <c r="AL33" s="194">
        <f>IFERROR(VLOOKUP(B33,[3]rptBudgetaryBudgetCrossOrganiza!$A$531:$N$572,13,FALSE),"0")</f>
        <v>40365.47</v>
      </c>
      <c r="AM33" s="163"/>
      <c r="AN33" s="163"/>
      <c r="AO33" s="163"/>
      <c r="AP33" s="163"/>
      <c r="AQ33" s="163"/>
      <c r="AS33" s="190"/>
      <c r="AT33" s="190"/>
      <c r="AU33" s="190"/>
      <c r="AV33" s="190"/>
      <c r="AW33" s="190"/>
      <c r="AX33" s="190"/>
      <c r="AY33" s="190"/>
      <c r="AZ33" s="190"/>
    </row>
    <row r="34" spans="1:56" x14ac:dyDescent="0.25">
      <c r="A34" s="166">
        <v>1</v>
      </c>
      <c r="B34" s="139" t="s">
        <v>429</v>
      </c>
      <c r="C34" s="183" t="str">
        <f t="shared" si="0"/>
        <v>30</v>
      </c>
      <c r="D34" s="184" t="str">
        <f t="shared" si="1"/>
        <v>40</v>
      </c>
      <c r="E34" s="185" t="str">
        <f t="shared" si="2"/>
        <v>400</v>
      </c>
      <c r="F34" s="195">
        <v>4520.1000000000004</v>
      </c>
      <c r="G34" s="8" t="s">
        <v>210</v>
      </c>
      <c r="H34" s="187">
        <v>0</v>
      </c>
      <c r="I34" s="187">
        <v>0</v>
      </c>
      <c r="J34" s="188"/>
      <c r="K34" s="188"/>
      <c r="L34" s="188"/>
      <c r="M34" s="188">
        <v>0</v>
      </c>
      <c r="N34" s="187">
        <v>0</v>
      </c>
      <c r="O34" s="188">
        <f t="shared" si="4"/>
        <v>0</v>
      </c>
      <c r="Q34" s="189">
        <v>0</v>
      </c>
      <c r="R34" s="189">
        <v>0</v>
      </c>
      <c r="S34" s="190"/>
      <c r="T34" s="190"/>
      <c r="U34" s="190"/>
      <c r="V34" s="189">
        <v>0</v>
      </c>
      <c r="W34" s="189">
        <v>0</v>
      </c>
      <c r="X34" s="190">
        <f t="shared" si="5"/>
        <v>0</v>
      </c>
      <c r="Z34" s="192">
        <v>0</v>
      </c>
      <c r="AA34" s="192">
        <v>0</v>
      </c>
      <c r="AB34" s="192"/>
      <c r="AC34" s="193"/>
      <c r="AD34" s="193"/>
      <c r="AE34" s="192">
        <v>0</v>
      </c>
      <c r="AF34" s="192">
        <v>0</v>
      </c>
      <c r="AG34" s="193">
        <f t="shared" si="6"/>
        <v>0</v>
      </c>
      <c r="AI34" s="194">
        <v>0</v>
      </c>
      <c r="AJ34" s="194">
        <v>0</v>
      </c>
      <c r="AK34" s="194">
        <f t="shared" si="7"/>
        <v>0</v>
      </c>
      <c r="AL34" s="194">
        <f>IFERROR(VLOOKUP(B34,[3]rptBudgetaryBudgetCrossOrganiza!$A$531:$N$572,13,FALSE),"0")</f>
        <v>0</v>
      </c>
      <c r="AM34" s="163"/>
      <c r="AN34" s="163"/>
      <c r="AO34" s="163"/>
      <c r="AP34" s="163"/>
      <c r="AQ34" s="163"/>
      <c r="AS34" s="190"/>
      <c r="AT34" s="190"/>
      <c r="AU34" s="190"/>
      <c r="AV34" s="190"/>
      <c r="AW34" s="190"/>
      <c r="AX34" s="190"/>
      <c r="AY34" s="190"/>
      <c r="AZ34" s="190"/>
    </row>
    <row r="35" spans="1:56" x14ac:dyDescent="0.25">
      <c r="A35" s="166">
        <v>1</v>
      </c>
      <c r="B35" s="139" t="s">
        <v>221</v>
      </c>
      <c r="C35" s="183" t="str">
        <f t="shared" si="0"/>
        <v>30</v>
      </c>
      <c r="D35" s="184" t="str">
        <f t="shared" si="1"/>
        <v>40</v>
      </c>
      <c r="E35" s="185" t="str">
        <f t="shared" si="2"/>
        <v>400</v>
      </c>
      <c r="F35" s="3" t="str">
        <f t="shared" ref="F35:F44" si="8">RIGHT(B35,7)</f>
        <v>4520.16</v>
      </c>
      <c r="G35" s="8" t="s">
        <v>222</v>
      </c>
      <c r="H35" s="187">
        <v>0</v>
      </c>
      <c r="I35" s="187">
        <v>0</v>
      </c>
      <c r="J35" s="188"/>
      <c r="K35" s="188"/>
      <c r="L35" s="188"/>
      <c r="M35" s="188">
        <v>689092.59</v>
      </c>
      <c r="N35" s="187">
        <v>689092.59</v>
      </c>
      <c r="O35" s="188">
        <f t="shared" si="4"/>
        <v>-689092.59</v>
      </c>
      <c r="Q35" s="189">
        <v>330000</v>
      </c>
      <c r="R35" s="189">
        <v>330000</v>
      </c>
      <c r="S35" s="190"/>
      <c r="T35" s="190"/>
      <c r="U35" s="190"/>
      <c r="V35" s="189">
        <v>420551.11</v>
      </c>
      <c r="W35" s="189">
        <v>420551.11</v>
      </c>
      <c r="X35" s="190">
        <f t="shared" si="5"/>
        <v>-90551.109999999986</v>
      </c>
      <c r="Z35" s="192">
        <v>200000</v>
      </c>
      <c r="AA35" s="192">
        <v>200000</v>
      </c>
      <c r="AB35" s="192"/>
      <c r="AC35" s="193"/>
      <c r="AD35" s="193"/>
      <c r="AE35" s="192">
        <v>489292.17</v>
      </c>
      <c r="AF35" s="192">
        <v>489292.17</v>
      </c>
      <c r="AG35" s="193">
        <f t="shared" si="6"/>
        <v>-289292.17</v>
      </c>
      <c r="AI35" s="194">
        <v>200000</v>
      </c>
      <c r="AJ35" s="194">
        <v>200000</v>
      </c>
      <c r="AK35" s="194">
        <f t="shared" si="7"/>
        <v>200000</v>
      </c>
      <c r="AL35" s="194">
        <f>IFERROR(VLOOKUP(B35,[3]rptBudgetaryBudgetCrossOrganiza!$A$531:$N$572,13,FALSE),"0")</f>
        <v>186274.3</v>
      </c>
      <c r="AM35" s="163"/>
      <c r="AN35" s="163"/>
      <c r="AO35" s="163"/>
      <c r="AP35" s="163"/>
      <c r="AQ35" s="163"/>
      <c r="AS35" s="190"/>
      <c r="AT35" s="190"/>
      <c r="AU35" s="190"/>
      <c r="AV35" s="190"/>
      <c r="AW35" s="190"/>
      <c r="AX35" s="190"/>
      <c r="AY35" s="190"/>
      <c r="AZ35" s="190"/>
    </row>
    <row r="36" spans="1:56" x14ac:dyDescent="0.25">
      <c r="A36" s="166">
        <v>1</v>
      </c>
      <c r="B36" s="139" t="s">
        <v>223</v>
      </c>
      <c r="C36" s="183" t="str">
        <f t="shared" si="0"/>
        <v>30</v>
      </c>
      <c r="D36" s="184" t="str">
        <f t="shared" si="1"/>
        <v>40</v>
      </c>
      <c r="E36" s="185" t="str">
        <f t="shared" si="2"/>
        <v>400</v>
      </c>
      <c r="F36" s="3" t="str">
        <f t="shared" si="8"/>
        <v>4600.01</v>
      </c>
      <c r="G36" s="8" t="s">
        <v>224</v>
      </c>
      <c r="H36" s="187">
        <v>0</v>
      </c>
      <c r="I36" s="187">
        <v>0</v>
      </c>
      <c r="J36" s="188"/>
      <c r="K36" s="188"/>
      <c r="L36" s="188"/>
      <c r="M36" s="188">
        <v>0</v>
      </c>
      <c r="N36" s="187">
        <v>0</v>
      </c>
      <c r="O36" s="188">
        <f t="shared" si="4"/>
        <v>0</v>
      </c>
      <c r="Q36" s="189">
        <v>0</v>
      </c>
      <c r="R36" s="189">
        <v>0</v>
      </c>
      <c r="S36" s="190"/>
      <c r="T36" s="190"/>
      <c r="U36" s="190"/>
      <c r="V36" s="189">
        <v>0</v>
      </c>
      <c r="W36" s="189">
        <v>0</v>
      </c>
      <c r="X36" s="190">
        <f t="shared" si="5"/>
        <v>0</v>
      </c>
      <c r="Z36" s="192">
        <v>0</v>
      </c>
      <c r="AA36" s="192">
        <v>0</v>
      </c>
      <c r="AB36" s="192"/>
      <c r="AC36" s="193"/>
      <c r="AD36" s="193"/>
      <c r="AE36" s="192">
        <v>0</v>
      </c>
      <c r="AF36" s="192">
        <v>0</v>
      </c>
      <c r="AG36" s="193">
        <f t="shared" si="6"/>
        <v>0</v>
      </c>
      <c r="AI36" s="194">
        <v>0</v>
      </c>
      <c r="AJ36" s="194">
        <v>0</v>
      </c>
      <c r="AK36" s="194">
        <f t="shared" si="7"/>
        <v>0</v>
      </c>
      <c r="AL36" s="194">
        <f>IFERROR(VLOOKUP(B36,[3]rptBudgetaryBudgetCrossOrganiza!$A$531:$N$572,13,FALSE),"0")</f>
        <v>0</v>
      </c>
      <c r="AM36" s="163"/>
      <c r="AN36" s="163"/>
      <c r="AO36" s="163"/>
      <c r="AP36" s="163"/>
      <c r="AQ36" s="163"/>
      <c r="AS36" s="190"/>
      <c r="AT36" s="190"/>
      <c r="AU36" s="190"/>
      <c r="AV36" s="190"/>
      <c r="AW36" s="190"/>
      <c r="AX36" s="190"/>
      <c r="AY36" s="190"/>
      <c r="AZ36" s="190"/>
    </row>
    <row r="37" spans="1:56" x14ac:dyDescent="0.25">
      <c r="A37" s="166">
        <v>3</v>
      </c>
      <c r="B37" s="139" t="s">
        <v>237</v>
      </c>
      <c r="C37" s="183" t="str">
        <f t="shared" si="0"/>
        <v>30</v>
      </c>
      <c r="D37" s="184" t="str">
        <f t="shared" si="1"/>
        <v>40</v>
      </c>
      <c r="E37" s="185" t="str">
        <f t="shared" si="2"/>
        <v>400</v>
      </c>
      <c r="F37" s="3" t="str">
        <f t="shared" si="8"/>
        <v>4850.07</v>
      </c>
      <c r="G37" s="8" t="s">
        <v>235</v>
      </c>
      <c r="H37" s="187">
        <v>0</v>
      </c>
      <c r="I37" s="187">
        <v>0</v>
      </c>
      <c r="J37" s="188"/>
      <c r="K37" s="188"/>
      <c r="L37" s="188"/>
      <c r="M37" s="188">
        <v>0</v>
      </c>
      <c r="N37" s="187">
        <v>0</v>
      </c>
      <c r="O37" s="188">
        <f t="shared" si="4"/>
        <v>0</v>
      </c>
      <c r="Q37" s="189">
        <v>0</v>
      </c>
      <c r="R37" s="189">
        <v>0</v>
      </c>
      <c r="S37" s="190"/>
      <c r="T37" s="190"/>
      <c r="U37" s="190"/>
      <c r="V37" s="189">
        <v>0</v>
      </c>
      <c r="W37" s="189">
        <v>0</v>
      </c>
      <c r="X37" s="190">
        <f t="shared" si="5"/>
        <v>0</v>
      </c>
      <c r="Z37" s="192">
        <v>0</v>
      </c>
      <c r="AA37" s="192">
        <v>0</v>
      </c>
      <c r="AB37" s="192"/>
      <c r="AC37" s="193"/>
      <c r="AD37" s="193"/>
      <c r="AE37" s="192">
        <v>0</v>
      </c>
      <c r="AF37" s="192">
        <v>0</v>
      </c>
      <c r="AG37" s="193">
        <f t="shared" si="6"/>
        <v>0</v>
      </c>
      <c r="AI37" s="194">
        <v>0</v>
      </c>
      <c r="AJ37" s="194">
        <v>0</v>
      </c>
      <c r="AK37" s="194">
        <f t="shared" si="7"/>
        <v>0</v>
      </c>
      <c r="AL37" s="194">
        <f>IFERROR(VLOOKUP(B37,[3]rptBudgetaryBudgetCrossOrganiza!$A$531:$N$572,13,FALSE),"0")</f>
        <v>0</v>
      </c>
      <c r="AM37" s="163"/>
      <c r="AN37" s="163"/>
      <c r="AO37" s="163"/>
      <c r="AP37" s="163"/>
      <c r="AQ37" s="163"/>
      <c r="AS37" s="190"/>
      <c r="AT37" s="190"/>
      <c r="AU37" s="190"/>
      <c r="AV37" s="190"/>
      <c r="AW37" s="190"/>
      <c r="AX37" s="190"/>
      <c r="AY37" s="190"/>
      <c r="AZ37" s="190"/>
    </row>
    <row r="38" spans="1:56" x14ac:dyDescent="0.25">
      <c r="A38" s="166">
        <v>3</v>
      </c>
      <c r="B38" s="139" t="s">
        <v>241</v>
      </c>
      <c r="C38" s="183" t="str">
        <f t="shared" si="0"/>
        <v>30</v>
      </c>
      <c r="D38" s="184" t="str">
        <f t="shared" si="1"/>
        <v>40</v>
      </c>
      <c r="E38" s="185" t="str">
        <f t="shared" si="2"/>
        <v>400</v>
      </c>
      <c r="F38" s="3" t="str">
        <f t="shared" si="8"/>
        <v>4850.08</v>
      </c>
      <c r="G38" s="8" t="s">
        <v>239</v>
      </c>
      <c r="H38" s="187">
        <v>0</v>
      </c>
      <c r="I38" s="187">
        <v>0</v>
      </c>
      <c r="J38" s="188"/>
      <c r="K38" s="188"/>
      <c r="L38" s="188"/>
      <c r="M38" s="188">
        <v>0</v>
      </c>
      <c r="N38" s="187">
        <v>0</v>
      </c>
      <c r="O38" s="188">
        <f t="shared" si="4"/>
        <v>0</v>
      </c>
      <c r="Q38" s="189">
        <v>0</v>
      </c>
      <c r="R38" s="189">
        <v>0</v>
      </c>
      <c r="S38" s="190"/>
      <c r="T38" s="190"/>
      <c r="U38" s="190"/>
      <c r="V38" s="189">
        <v>0</v>
      </c>
      <c r="W38" s="189">
        <v>0</v>
      </c>
      <c r="X38" s="190">
        <f t="shared" si="5"/>
        <v>0</v>
      </c>
      <c r="Z38" s="192">
        <v>0</v>
      </c>
      <c r="AA38" s="192">
        <v>0</v>
      </c>
      <c r="AB38" s="192"/>
      <c r="AC38" s="193"/>
      <c r="AD38" s="193"/>
      <c r="AE38" s="192">
        <v>0</v>
      </c>
      <c r="AF38" s="192">
        <v>0</v>
      </c>
      <c r="AG38" s="193">
        <f t="shared" si="6"/>
        <v>0</v>
      </c>
      <c r="AI38" s="194">
        <v>0</v>
      </c>
      <c r="AJ38" s="194">
        <v>0</v>
      </c>
      <c r="AK38" s="194">
        <f t="shared" si="7"/>
        <v>0</v>
      </c>
      <c r="AL38" s="194">
        <f>IFERROR(VLOOKUP(B38,[3]rptBudgetaryBudgetCrossOrganiza!$A$531:$N$572,13,FALSE),"0")</f>
        <v>0</v>
      </c>
      <c r="AM38" s="163"/>
      <c r="AN38" s="163"/>
      <c r="AO38" s="163"/>
      <c r="AP38" s="163"/>
      <c r="AQ38" s="163"/>
      <c r="AS38" s="190"/>
      <c r="AT38" s="190"/>
      <c r="AU38" s="190"/>
      <c r="AV38" s="190"/>
      <c r="AW38" s="190"/>
      <c r="AX38" s="190"/>
      <c r="AY38" s="190"/>
      <c r="AZ38" s="190"/>
    </row>
    <row r="39" spans="1:56" x14ac:dyDescent="0.25">
      <c r="A39" s="166">
        <v>3</v>
      </c>
      <c r="B39" s="139" t="s">
        <v>175</v>
      </c>
      <c r="C39" s="183" t="str">
        <f t="shared" si="0"/>
        <v>30</v>
      </c>
      <c r="D39" s="184" t="str">
        <f t="shared" si="1"/>
        <v>45</v>
      </c>
      <c r="E39" s="185" t="str">
        <f t="shared" si="2"/>
        <v>000</v>
      </c>
      <c r="F39" s="3" t="str">
        <f t="shared" si="8"/>
        <v>4300.12</v>
      </c>
      <c r="G39" s="8" t="s">
        <v>174</v>
      </c>
      <c r="H39" s="187">
        <v>2300000</v>
      </c>
      <c r="I39" s="187">
        <v>2300000</v>
      </c>
      <c r="J39" s="188"/>
      <c r="K39" s="188"/>
      <c r="L39" s="188"/>
      <c r="M39" s="188">
        <v>3516096.16</v>
      </c>
      <c r="N39" s="187">
        <v>3516096.16</v>
      </c>
      <c r="O39" s="188">
        <f t="shared" si="4"/>
        <v>-1216096.1600000001</v>
      </c>
      <c r="Q39" s="189">
        <v>2500000</v>
      </c>
      <c r="R39" s="189">
        <v>2500000</v>
      </c>
      <c r="S39" s="190"/>
      <c r="T39" s="190"/>
      <c r="U39" s="190"/>
      <c r="V39" s="189">
        <v>3204791.11</v>
      </c>
      <c r="W39" s="189">
        <v>3204791.11</v>
      </c>
      <c r="X39" s="190">
        <f t="shared" si="5"/>
        <v>-704791.10999999987</v>
      </c>
      <c r="Y39" s="146"/>
      <c r="Z39" s="192">
        <v>2300000</v>
      </c>
      <c r="AA39" s="192">
        <v>2300000</v>
      </c>
      <c r="AB39" s="192"/>
      <c r="AC39" s="193"/>
      <c r="AD39" s="193"/>
      <c r="AE39" s="192">
        <v>3565508.39</v>
      </c>
      <c r="AF39" s="192">
        <v>3565508.39</v>
      </c>
      <c r="AG39" s="193">
        <f t="shared" si="6"/>
        <v>-1265508.3900000001</v>
      </c>
      <c r="AH39" s="146"/>
      <c r="AI39" s="194">
        <v>2300000</v>
      </c>
      <c r="AJ39" s="194">
        <v>2300000</v>
      </c>
      <c r="AK39" s="194">
        <f t="shared" si="7"/>
        <v>2300000</v>
      </c>
      <c r="AL39" s="194">
        <f>IFERROR(VLOOKUP(B39,[3]rptBudgetaryBudgetCrossOrganiza!$A$531:$N$572,13,FALSE),"0")</f>
        <v>1011896.06</v>
      </c>
      <c r="AM39" s="163"/>
      <c r="AN39" s="163"/>
      <c r="AO39" s="163"/>
      <c r="AP39" s="163"/>
      <c r="AQ39" s="163"/>
      <c r="AR39" s="146"/>
      <c r="AS39" s="190"/>
      <c r="AT39" s="190"/>
      <c r="AU39" s="190"/>
      <c r="AV39" s="190"/>
      <c r="AW39" s="190"/>
      <c r="AX39" s="190"/>
      <c r="AY39" s="190"/>
      <c r="AZ39" s="190"/>
      <c r="BA39" s="146"/>
      <c r="BB39" s="146"/>
      <c r="BC39" s="146"/>
      <c r="BD39" s="146"/>
    </row>
    <row r="40" spans="1:56" x14ac:dyDescent="0.25">
      <c r="A40" s="166">
        <v>3</v>
      </c>
      <c r="B40" s="139" t="s">
        <v>176</v>
      </c>
      <c r="C40" s="183" t="str">
        <f t="shared" si="0"/>
        <v>30</v>
      </c>
      <c r="D40" s="184" t="str">
        <f t="shared" si="1"/>
        <v>45</v>
      </c>
      <c r="E40" s="185" t="str">
        <f t="shared" si="2"/>
        <v>000</v>
      </c>
      <c r="F40" s="3" t="str">
        <f t="shared" si="8"/>
        <v>4300.13</v>
      </c>
      <c r="G40" s="8" t="s">
        <v>177</v>
      </c>
      <c r="H40" s="187">
        <v>0</v>
      </c>
      <c r="I40" s="187">
        <v>0</v>
      </c>
      <c r="J40" s="188"/>
      <c r="K40" s="188"/>
      <c r="L40" s="188"/>
      <c r="M40" s="188">
        <v>0</v>
      </c>
      <c r="N40" s="187">
        <v>0</v>
      </c>
      <c r="O40" s="188">
        <f t="shared" si="4"/>
        <v>0</v>
      </c>
      <c r="Q40" s="189">
        <v>0</v>
      </c>
      <c r="R40" s="189">
        <v>0</v>
      </c>
      <c r="S40" s="190"/>
      <c r="T40" s="190"/>
      <c r="U40" s="190"/>
      <c r="V40" s="189">
        <v>0</v>
      </c>
      <c r="W40" s="189">
        <v>0</v>
      </c>
      <c r="X40" s="190">
        <f t="shared" si="5"/>
        <v>0</v>
      </c>
      <c r="Y40" s="146"/>
      <c r="Z40" s="192">
        <v>0</v>
      </c>
      <c r="AA40" s="192">
        <v>0</v>
      </c>
      <c r="AB40" s="192"/>
      <c r="AC40" s="193"/>
      <c r="AD40" s="193"/>
      <c r="AE40" s="192">
        <v>0</v>
      </c>
      <c r="AF40" s="192">
        <v>0</v>
      </c>
      <c r="AG40" s="193">
        <f t="shared" si="6"/>
        <v>0</v>
      </c>
      <c r="AH40" s="146"/>
      <c r="AI40" s="194">
        <v>0</v>
      </c>
      <c r="AJ40" s="194">
        <v>0</v>
      </c>
      <c r="AK40" s="194">
        <f t="shared" si="7"/>
        <v>0</v>
      </c>
      <c r="AL40" s="194">
        <f>IFERROR(VLOOKUP(B40,[3]rptBudgetaryBudgetCrossOrganiza!$A$531:$N$572,13,FALSE),"0")</f>
        <v>0</v>
      </c>
      <c r="AM40" s="163"/>
      <c r="AN40" s="163"/>
      <c r="AO40" s="163"/>
      <c r="AP40" s="163"/>
      <c r="AQ40" s="163"/>
      <c r="AR40" s="146"/>
      <c r="AS40" s="190"/>
      <c r="AT40" s="190"/>
      <c r="AU40" s="190"/>
      <c r="AV40" s="190"/>
      <c r="AW40" s="190"/>
      <c r="AX40" s="190"/>
      <c r="AY40" s="190"/>
      <c r="AZ40" s="190"/>
      <c r="BA40" s="146"/>
      <c r="BB40" s="146"/>
      <c r="BC40" s="146"/>
      <c r="BD40" s="146"/>
    </row>
    <row r="41" spans="1:56" x14ac:dyDescent="0.25">
      <c r="A41" s="166">
        <v>3</v>
      </c>
      <c r="B41" s="139" t="s">
        <v>178</v>
      </c>
      <c r="C41" s="183" t="str">
        <f t="shared" si="0"/>
        <v>30</v>
      </c>
      <c r="D41" s="184" t="str">
        <f t="shared" si="1"/>
        <v>45</v>
      </c>
      <c r="E41" s="185" t="str">
        <f t="shared" si="2"/>
        <v>000</v>
      </c>
      <c r="F41" s="3" t="str">
        <f t="shared" si="8"/>
        <v>4300.14</v>
      </c>
      <c r="G41" s="8" t="s">
        <v>179</v>
      </c>
      <c r="H41" s="187">
        <v>0</v>
      </c>
      <c r="I41" s="187">
        <v>0</v>
      </c>
      <c r="J41" s="188"/>
      <c r="K41" s="188"/>
      <c r="L41" s="188"/>
      <c r="M41" s="188">
        <v>0</v>
      </c>
      <c r="N41" s="187">
        <v>0</v>
      </c>
      <c r="O41" s="188">
        <f t="shared" si="4"/>
        <v>0</v>
      </c>
      <c r="Q41" s="189">
        <v>0</v>
      </c>
      <c r="R41" s="189">
        <v>0</v>
      </c>
      <c r="S41" s="190"/>
      <c r="T41" s="190"/>
      <c r="U41" s="190"/>
      <c r="V41" s="189">
        <v>0</v>
      </c>
      <c r="W41" s="189">
        <v>0</v>
      </c>
      <c r="X41" s="190">
        <f t="shared" si="5"/>
        <v>0</v>
      </c>
      <c r="Y41" s="146"/>
      <c r="Z41" s="192">
        <v>0</v>
      </c>
      <c r="AA41" s="192">
        <v>0</v>
      </c>
      <c r="AB41" s="192"/>
      <c r="AC41" s="193"/>
      <c r="AD41" s="193"/>
      <c r="AE41" s="192">
        <v>0</v>
      </c>
      <c r="AF41" s="192">
        <v>0</v>
      </c>
      <c r="AG41" s="193">
        <f t="shared" si="6"/>
        <v>0</v>
      </c>
      <c r="AH41" s="146"/>
      <c r="AI41" s="194">
        <v>0</v>
      </c>
      <c r="AJ41" s="194">
        <v>0</v>
      </c>
      <c r="AK41" s="194">
        <f t="shared" si="7"/>
        <v>0</v>
      </c>
      <c r="AL41" s="194">
        <f>IFERROR(VLOOKUP(B41,[3]rptBudgetaryBudgetCrossOrganiza!$A$531:$N$572,13,FALSE),"0")</f>
        <v>0</v>
      </c>
      <c r="AM41" s="163"/>
      <c r="AN41" s="163"/>
      <c r="AO41" s="163"/>
      <c r="AP41" s="163"/>
      <c r="AQ41" s="163"/>
      <c r="AR41" s="146"/>
      <c r="AS41" s="190"/>
      <c r="AT41" s="190"/>
      <c r="AU41" s="190"/>
      <c r="AV41" s="190"/>
      <c r="AW41" s="190"/>
      <c r="AX41" s="190"/>
      <c r="AY41" s="190"/>
      <c r="AZ41" s="190"/>
      <c r="BA41" s="146"/>
      <c r="BB41" s="146"/>
      <c r="BC41" s="146"/>
      <c r="BD41" s="146"/>
    </row>
    <row r="42" spans="1:56" x14ac:dyDescent="0.25">
      <c r="A42" s="166">
        <v>1</v>
      </c>
      <c r="B42" s="139" t="s">
        <v>209</v>
      </c>
      <c r="C42" s="183" t="str">
        <f t="shared" si="0"/>
        <v>30</v>
      </c>
      <c r="D42" s="184" t="str">
        <f t="shared" si="1"/>
        <v>45</v>
      </c>
      <c r="E42" s="185" t="str">
        <f t="shared" si="2"/>
        <v>000</v>
      </c>
      <c r="F42" s="3" t="str">
        <f t="shared" si="8"/>
        <v>4520.09</v>
      </c>
      <c r="G42" s="8" t="s">
        <v>208</v>
      </c>
      <c r="H42" s="187">
        <v>0</v>
      </c>
      <c r="I42" s="187">
        <v>0</v>
      </c>
      <c r="J42" s="188"/>
      <c r="K42" s="188"/>
      <c r="L42" s="188"/>
      <c r="M42" s="188">
        <v>0</v>
      </c>
      <c r="N42" s="187">
        <v>0</v>
      </c>
      <c r="O42" s="188">
        <f t="shared" si="4"/>
        <v>0</v>
      </c>
      <c r="Q42" s="189">
        <v>125000</v>
      </c>
      <c r="R42" s="189">
        <v>125000</v>
      </c>
      <c r="S42" s="190"/>
      <c r="T42" s="190"/>
      <c r="U42" s="190"/>
      <c r="V42" s="189">
        <v>107656.79</v>
      </c>
      <c r="W42" s="189">
        <v>107656.79</v>
      </c>
      <c r="X42" s="190">
        <f t="shared" si="5"/>
        <v>17343.210000000006</v>
      </c>
      <c r="Z42" s="192">
        <v>125000</v>
      </c>
      <c r="AA42" s="192">
        <v>125000</v>
      </c>
      <c r="AB42" s="192"/>
      <c r="AC42" s="193"/>
      <c r="AD42" s="193"/>
      <c r="AE42" s="192">
        <v>0</v>
      </c>
      <c r="AF42" s="192">
        <v>0</v>
      </c>
      <c r="AG42" s="193">
        <f t="shared" si="6"/>
        <v>125000</v>
      </c>
      <c r="AI42" s="194">
        <v>125000</v>
      </c>
      <c r="AJ42" s="194">
        <v>125000</v>
      </c>
      <c r="AK42" s="194">
        <f t="shared" si="7"/>
        <v>125000</v>
      </c>
      <c r="AL42" s="194">
        <f>IFERROR(VLOOKUP(B42,[3]rptBudgetaryBudgetCrossOrganiza!$A$531:$N$572,13,FALSE),"0")</f>
        <v>0</v>
      </c>
      <c r="AM42" s="163"/>
      <c r="AN42" s="163"/>
      <c r="AO42" s="163"/>
      <c r="AP42" s="163"/>
      <c r="AQ42" s="163"/>
      <c r="AS42" s="190"/>
      <c r="AT42" s="190"/>
      <c r="AU42" s="190"/>
      <c r="AV42" s="190"/>
      <c r="AW42" s="190"/>
      <c r="AX42" s="190"/>
      <c r="AY42" s="190"/>
      <c r="AZ42" s="190"/>
    </row>
    <row r="43" spans="1:56" x14ac:dyDescent="0.25">
      <c r="A43" s="166">
        <v>1</v>
      </c>
      <c r="B43" s="139" t="s">
        <v>228</v>
      </c>
      <c r="C43" s="183" t="str">
        <f t="shared" si="0"/>
        <v>30</v>
      </c>
      <c r="D43" s="184" t="str">
        <f t="shared" si="1"/>
        <v>45</v>
      </c>
      <c r="E43" s="185" t="str">
        <f t="shared" si="2"/>
        <v>000</v>
      </c>
      <c r="F43" s="3" t="str">
        <f t="shared" si="8"/>
        <v>4600.13</v>
      </c>
      <c r="G43" s="8" t="s">
        <v>229</v>
      </c>
      <c r="H43" s="187">
        <v>2150</v>
      </c>
      <c r="I43" s="187">
        <v>2150</v>
      </c>
      <c r="J43" s="188"/>
      <c r="K43" s="188"/>
      <c r="L43" s="188"/>
      <c r="M43" s="188">
        <v>4940.6499999999996</v>
      </c>
      <c r="N43" s="187">
        <v>4940.6499999999996</v>
      </c>
      <c r="O43" s="188">
        <f t="shared" si="4"/>
        <v>-2790.6499999999996</v>
      </c>
      <c r="Q43" s="189">
        <v>2200</v>
      </c>
      <c r="R43" s="189">
        <v>2200</v>
      </c>
      <c r="S43" s="190"/>
      <c r="T43" s="190"/>
      <c r="U43" s="190"/>
      <c r="V43" s="189">
        <v>11752.69</v>
      </c>
      <c r="W43" s="189">
        <v>11752.69</v>
      </c>
      <c r="X43" s="190">
        <f t="shared" si="5"/>
        <v>-9552.69</v>
      </c>
      <c r="Z43" s="192">
        <v>5000</v>
      </c>
      <c r="AA43" s="192">
        <v>5000</v>
      </c>
      <c r="AB43" s="192"/>
      <c r="AC43" s="193"/>
      <c r="AD43" s="193"/>
      <c r="AE43" s="192">
        <v>10522.2</v>
      </c>
      <c r="AF43" s="192">
        <v>10522.2</v>
      </c>
      <c r="AG43" s="193">
        <f t="shared" si="6"/>
        <v>-5522.2000000000007</v>
      </c>
      <c r="AI43" s="194">
        <v>5000</v>
      </c>
      <c r="AJ43" s="194">
        <v>5000</v>
      </c>
      <c r="AK43" s="194">
        <f t="shared" si="7"/>
        <v>5000</v>
      </c>
      <c r="AL43" s="194">
        <f>IFERROR(VLOOKUP(B43,[3]rptBudgetaryBudgetCrossOrganiza!$A$531:$N$572,13,FALSE),"0")</f>
        <v>9528.7999999999993</v>
      </c>
      <c r="AM43" s="163"/>
      <c r="AN43" s="163"/>
      <c r="AO43" s="163"/>
      <c r="AP43" s="163"/>
      <c r="AQ43" s="163"/>
      <c r="AS43" s="190"/>
      <c r="AT43" s="190"/>
      <c r="AU43" s="190"/>
      <c r="AV43" s="190"/>
      <c r="AW43" s="190"/>
      <c r="AX43" s="190"/>
      <c r="AY43" s="190"/>
      <c r="AZ43" s="190"/>
    </row>
    <row r="44" spans="1:56" x14ac:dyDescent="0.25">
      <c r="A44" s="166">
        <v>3</v>
      </c>
      <c r="B44" s="139" t="s">
        <v>242</v>
      </c>
      <c r="C44" s="183" t="str">
        <f t="shared" si="0"/>
        <v>30</v>
      </c>
      <c r="D44" s="184" t="str">
        <f t="shared" si="1"/>
        <v>45</v>
      </c>
      <c r="E44" s="185" t="str">
        <f t="shared" si="2"/>
        <v>000</v>
      </c>
      <c r="F44" s="3" t="str">
        <f t="shared" si="8"/>
        <v>4850.08</v>
      </c>
      <c r="G44" s="8" t="s">
        <v>239</v>
      </c>
      <c r="H44" s="187">
        <v>500000</v>
      </c>
      <c r="I44" s="187">
        <v>500000</v>
      </c>
      <c r="J44" s="188"/>
      <c r="K44" s="188"/>
      <c r="L44" s="188"/>
      <c r="M44" s="188">
        <v>0</v>
      </c>
      <c r="N44" s="187">
        <v>0</v>
      </c>
      <c r="O44" s="188">
        <f t="shared" si="4"/>
        <v>500000</v>
      </c>
      <c r="Q44" s="189">
        <v>0</v>
      </c>
      <c r="R44" s="189">
        <v>0</v>
      </c>
      <c r="S44" s="190"/>
      <c r="T44" s="190"/>
      <c r="U44" s="190"/>
      <c r="V44" s="189">
        <v>0</v>
      </c>
      <c r="W44" s="189">
        <v>0</v>
      </c>
      <c r="X44" s="190">
        <f t="shared" si="5"/>
        <v>0</v>
      </c>
      <c r="Z44" s="192">
        <v>0</v>
      </c>
      <c r="AA44" s="192">
        <v>0</v>
      </c>
      <c r="AB44" s="192"/>
      <c r="AC44" s="193"/>
      <c r="AD44" s="193"/>
      <c r="AE44" s="192">
        <v>716.26</v>
      </c>
      <c r="AF44" s="192">
        <v>716.26</v>
      </c>
      <c r="AG44" s="193">
        <f t="shared" si="6"/>
        <v>-716.26</v>
      </c>
      <c r="AI44" s="194">
        <v>0</v>
      </c>
      <c r="AJ44" s="194">
        <v>0</v>
      </c>
      <c r="AK44" s="194">
        <f t="shared" si="7"/>
        <v>0</v>
      </c>
      <c r="AL44" s="194">
        <f>IFERROR(VLOOKUP(B44,[3]rptBudgetaryBudgetCrossOrganiza!$A$531:$N$572,13,FALSE),"0")</f>
        <v>0</v>
      </c>
      <c r="AM44" s="163"/>
      <c r="AN44" s="163"/>
      <c r="AO44" s="163"/>
      <c r="AP44" s="163"/>
      <c r="AQ44" s="163"/>
      <c r="AS44" s="190"/>
      <c r="AT44" s="190"/>
      <c r="AU44" s="190"/>
      <c r="AV44" s="190"/>
      <c r="AW44" s="190"/>
      <c r="AX44" s="190"/>
      <c r="AY44" s="190"/>
      <c r="AZ44" s="190"/>
    </row>
    <row r="45" spans="1:56" x14ac:dyDescent="0.25">
      <c r="H45" s="169">
        <f>SUM(H3:H44)</f>
        <v>4587350</v>
      </c>
      <c r="I45" s="169">
        <f t="shared" ref="I45:O45" si="9">SUM(I3:I44)</f>
        <v>4587350</v>
      </c>
      <c r="J45" s="169">
        <f t="shared" si="9"/>
        <v>0</v>
      </c>
      <c r="K45" s="169">
        <f t="shared" si="9"/>
        <v>0</v>
      </c>
      <c r="L45" s="169">
        <f t="shared" si="9"/>
        <v>0</v>
      </c>
      <c r="M45" s="169">
        <f t="shared" si="9"/>
        <v>7781892.0900000008</v>
      </c>
      <c r="N45" s="169">
        <f t="shared" si="9"/>
        <v>7781892.0900000008</v>
      </c>
      <c r="O45" s="146">
        <f t="shared" si="9"/>
        <v>-3194542.09</v>
      </c>
      <c r="Q45" s="169">
        <f>SUBTOTAL(9,Q3:Q44)</f>
        <v>4875730</v>
      </c>
      <c r="R45" s="169">
        <f t="shared" ref="R45:X45" si="10">SUBTOTAL(9,R3:R44)</f>
        <v>4875730</v>
      </c>
      <c r="S45" s="169">
        <f t="shared" si="10"/>
        <v>0</v>
      </c>
      <c r="T45" s="169">
        <f t="shared" si="10"/>
        <v>0</v>
      </c>
      <c r="U45" s="169">
        <f t="shared" si="10"/>
        <v>0</v>
      </c>
      <c r="V45" s="169">
        <f t="shared" si="10"/>
        <v>6300215.9400000004</v>
      </c>
      <c r="W45" s="169">
        <f t="shared" si="10"/>
        <v>6300215.9400000004</v>
      </c>
      <c r="X45" s="169">
        <f t="shared" si="10"/>
        <v>-1424485.94</v>
      </c>
      <c r="Z45" s="169">
        <f t="shared" ref="Z45:AA45" si="11">SUM(Z3:Z44)</f>
        <v>5226745</v>
      </c>
      <c r="AA45" s="169">
        <f t="shared" si="11"/>
        <v>5226745</v>
      </c>
      <c r="AB45" s="169">
        <f t="shared" ref="AB45" si="12">SUM(AB3:AB44)</f>
        <v>0</v>
      </c>
      <c r="AC45" s="169">
        <f t="shared" ref="AC45" si="13">SUM(AC3:AC44)</f>
        <v>0</v>
      </c>
      <c r="AD45" s="169">
        <f t="shared" ref="AD45" si="14">SUM(AD3:AD44)</f>
        <v>0</v>
      </c>
      <c r="AE45" s="169">
        <f t="shared" ref="AE45" si="15">SUM(AE3:AE44)</f>
        <v>6586050.9199999999</v>
      </c>
      <c r="AF45" s="169">
        <f t="shared" ref="AF45" si="16">SUM(AF3:AF44)</f>
        <v>6586050.9199999999</v>
      </c>
      <c r="AG45" s="169">
        <f t="shared" ref="AG45" si="17">SUM(AG3:AG44)</f>
        <v>-1359305.92</v>
      </c>
      <c r="AI45" s="169">
        <f t="shared" ref="AI45" si="18">SUM(AI3:AI44)</f>
        <v>5226745</v>
      </c>
      <c r="AJ45" s="169">
        <f t="shared" ref="AJ45:AK45" si="19">SUM(AJ3:AJ44)</f>
        <v>5226745</v>
      </c>
      <c r="AK45" s="169">
        <f t="shared" si="19"/>
        <v>5226745</v>
      </c>
      <c r="AL45" s="169">
        <f t="shared" ref="AL45" si="20">SUM(AL3:AL44)</f>
        <v>1661668.58</v>
      </c>
      <c r="AM45" s="169">
        <f t="shared" ref="AM45" si="21">SUM(AM3:AM44)</f>
        <v>0</v>
      </c>
      <c r="AN45" s="169">
        <f t="shared" ref="AN45" si="22">SUM(AN3:AN44)</f>
        <v>0</v>
      </c>
      <c r="AO45" s="169">
        <f t="shared" ref="AO45" si="23">SUM(AO3:AO44)</f>
        <v>0</v>
      </c>
    </row>
  </sheetData>
  <sortState ref="A3:WWX44">
    <sortCondition ref="B3:B44"/>
    <sortCondition ref="G3:G44"/>
  </sortState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D6" sqref="D6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26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25" t="s">
        <v>124</v>
      </c>
      <c r="C1" s="125"/>
    </row>
    <row r="2" spans="1:22" x14ac:dyDescent="0.25">
      <c r="A2" s="125" t="s">
        <v>125</v>
      </c>
      <c r="C2" s="125"/>
      <c r="D2" s="127" t="s">
        <v>126</v>
      </c>
      <c r="E2" s="15"/>
      <c r="F2" s="127" t="s">
        <v>2</v>
      </c>
      <c r="G2" s="15"/>
      <c r="H2" s="127" t="s">
        <v>3</v>
      </c>
      <c r="I2" s="15"/>
      <c r="J2" s="127" t="s">
        <v>4</v>
      </c>
      <c r="K2" s="15"/>
      <c r="L2" s="127" t="s">
        <v>5</v>
      </c>
      <c r="M2" s="15"/>
      <c r="N2" s="127"/>
      <c r="O2" s="15"/>
      <c r="P2" s="127"/>
      <c r="Q2" s="128"/>
      <c r="R2" s="127"/>
      <c r="T2" s="129"/>
    </row>
    <row r="4" spans="1:22" x14ac:dyDescent="0.25">
      <c r="A4" s="125" t="s">
        <v>127</v>
      </c>
      <c r="C4" s="125"/>
    </row>
    <row r="5" spans="1:22" x14ac:dyDescent="0.25">
      <c r="B5" s="125"/>
      <c r="C5" s="125" t="s">
        <v>128</v>
      </c>
      <c r="D5" s="130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2" x14ac:dyDescent="0.25">
      <c r="B6" s="125"/>
      <c r="C6" s="125" t="s">
        <v>129</v>
      </c>
      <c r="D6" s="130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2" x14ac:dyDescent="0.25">
      <c r="B7" s="125"/>
      <c r="C7" s="125" t="s">
        <v>130</v>
      </c>
      <c r="D7" s="130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22" x14ac:dyDescent="0.25">
      <c r="B8" s="125"/>
      <c r="C8" s="125" t="s">
        <v>131</v>
      </c>
      <c r="D8" s="130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</row>
    <row r="9" spans="1:22" x14ac:dyDescent="0.25">
      <c r="B9" s="125"/>
      <c r="C9" s="125" t="s">
        <v>132</v>
      </c>
      <c r="D9" s="130"/>
      <c r="E9" s="126"/>
      <c r="F9" s="126"/>
      <c r="G9" s="126"/>
      <c r="H9" s="137"/>
      <c r="I9" s="126"/>
      <c r="J9" s="126"/>
      <c r="K9" s="126"/>
      <c r="L9" s="126"/>
      <c r="M9" s="126"/>
      <c r="N9" s="126"/>
      <c r="O9" s="126"/>
      <c r="P9" s="126"/>
      <c r="Q9" s="126"/>
      <c r="R9" s="126"/>
      <c r="V9" s="131"/>
    </row>
    <row r="10" spans="1:22" x14ac:dyDescent="0.25">
      <c r="A10" s="125" t="s">
        <v>133</v>
      </c>
      <c r="C10" s="125"/>
      <c r="D10" s="132">
        <f>SUM(D5:D8)</f>
        <v>0</v>
      </c>
      <c r="E10" s="126"/>
      <c r="F10" s="132">
        <f>SUM(F5:F8)</f>
        <v>0</v>
      </c>
      <c r="G10" s="126"/>
      <c r="H10" s="133">
        <f>SUM(H5:H9)</f>
        <v>0</v>
      </c>
      <c r="I10" s="126"/>
      <c r="J10" s="133">
        <f>SUM(J5:J9)</f>
        <v>0</v>
      </c>
      <c r="K10" s="126"/>
      <c r="L10" s="133">
        <f>SUM(L5:L9)</f>
        <v>0</v>
      </c>
      <c r="M10" s="126"/>
      <c r="N10" s="133">
        <f>SUM(N5:N9)</f>
        <v>0</v>
      </c>
      <c r="O10" s="126"/>
      <c r="P10" s="133">
        <f>SUM(P5:P9)</f>
        <v>0</v>
      </c>
      <c r="Q10" s="126"/>
      <c r="R10" s="133">
        <f>SUM(R5:R9)</f>
        <v>0</v>
      </c>
      <c r="T10" s="133">
        <f>SUM(T5:T9)</f>
        <v>0</v>
      </c>
    </row>
    <row r="11" spans="1:22" x14ac:dyDescent="0.25">
      <c r="B11" s="125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22" x14ac:dyDescent="0.25">
      <c r="A12" s="125" t="s">
        <v>134</v>
      </c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</row>
    <row r="13" spans="1:22" x14ac:dyDescent="0.25">
      <c r="B13" s="125"/>
      <c r="C13" s="125" t="s">
        <v>135</v>
      </c>
      <c r="D13" s="130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22" x14ac:dyDescent="0.25">
      <c r="B14" s="125"/>
      <c r="C14" s="125" t="s">
        <v>136</v>
      </c>
      <c r="D14" s="130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22" x14ac:dyDescent="0.25">
      <c r="B15" s="125"/>
      <c r="C15" s="125" t="s">
        <v>137</v>
      </c>
      <c r="D15" s="130"/>
      <c r="E15" s="126"/>
      <c r="F15" s="126"/>
      <c r="G15" s="126"/>
      <c r="H15" s="126"/>
      <c r="I15" s="126"/>
      <c r="K15" s="126"/>
      <c r="L15" s="126"/>
      <c r="M15" s="126"/>
      <c r="N15" s="126"/>
      <c r="O15" s="126"/>
      <c r="P15" s="126"/>
      <c r="Q15" s="126"/>
      <c r="R15" s="126"/>
    </row>
    <row r="16" spans="1:22" x14ac:dyDescent="0.25">
      <c r="B16" s="125"/>
      <c r="C16" s="125" t="s">
        <v>138</v>
      </c>
      <c r="D16" s="130"/>
      <c r="E16" s="126"/>
      <c r="F16" s="126"/>
      <c r="G16" s="126"/>
      <c r="H16" s="126"/>
      <c r="I16" s="126"/>
      <c r="K16" s="126"/>
      <c r="L16" s="126"/>
      <c r="M16" s="126"/>
      <c r="N16" s="126"/>
      <c r="O16" s="126"/>
      <c r="P16" s="126"/>
      <c r="Q16" s="126"/>
      <c r="R16" s="126"/>
    </row>
    <row r="17" spans="1:20" x14ac:dyDescent="0.25">
      <c r="B17" s="125"/>
      <c r="C17" s="125" t="s">
        <v>139</v>
      </c>
      <c r="D17" s="130"/>
      <c r="E17" s="126"/>
      <c r="F17" s="126"/>
      <c r="G17" s="126"/>
      <c r="H17" s="126"/>
      <c r="I17" s="126"/>
      <c r="K17" s="126"/>
      <c r="L17" s="126"/>
      <c r="M17" s="126"/>
      <c r="N17" s="126"/>
      <c r="O17" s="126"/>
      <c r="P17" s="126"/>
      <c r="Q17" s="126"/>
      <c r="R17" s="126"/>
    </row>
    <row r="18" spans="1:20" x14ac:dyDescent="0.25">
      <c r="B18" s="125"/>
      <c r="C18" s="125" t="s">
        <v>140</v>
      </c>
      <c r="D18" s="130"/>
      <c r="E18" s="126"/>
      <c r="F18" s="126"/>
      <c r="G18" s="126"/>
      <c r="H18" s="126"/>
      <c r="I18" s="126"/>
      <c r="K18" s="126"/>
      <c r="L18" s="126"/>
      <c r="M18" s="126"/>
      <c r="N18" s="126"/>
      <c r="O18" s="126"/>
      <c r="P18" s="126"/>
      <c r="Q18" s="126"/>
      <c r="R18" s="126"/>
    </row>
    <row r="19" spans="1:20" x14ac:dyDescent="0.25">
      <c r="B19" s="125"/>
      <c r="C19" s="125" t="s">
        <v>140</v>
      </c>
      <c r="D19" s="130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1:20" x14ac:dyDescent="0.25">
      <c r="B20" s="125"/>
      <c r="C20" s="125" t="s">
        <v>141</v>
      </c>
      <c r="D20" s="130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</row>
    <row r="21" spans="1:20" x14ac:dyDescent="0.25">
      <c r="A21" s="125" t="s">
        <v>142</v>
      </c>
      <c r="C21" s="125"/>
      <c r="D21" s="132">
        <f>SUM(D13:D20)</f>
        <v>0</v>
      </c>
      <c r="E21" s="126"/>
      <c r="F21" s="132">
        <f>SUM(F13:F20)</f>
        <v>0</v>
      </c>
      <c r="G21" s="126"/>
      <c r="H21" s="133">
        <f>SUM(H13:H20)</f>
        <v>0</v>
      </c>
      <c r="I21" s="126"/>
      <c r="J21" s="133"/>
      <c r="K21" s="126"/>
      <c r="L21" s="133"/>
      <c r="M21" s="126"/>
      <c r="N21" s="133"/>
      <c r="O21" s="126"/>
      <c r="P21" s="133"/>
      <c r="Q21" s="126"/>
      <c r="R21" s="133"/>
      <c r="T21" s="133"/>
    </row>
    <row r="22" spans="1:20" x14ac:dyDescent="0.25">
      <c r="B22" s="125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</row>
    <row r="23" spans="1:20" ht="15.75" thickBot="1" x14ac:dyDescent="0.3">
      <c r="A23" s="125" t="s">
        <v>143</v>
      </c>
      <c r="C23" s="125"/>
      <c r="D23" s="134">
        <f>+D10-D21</f>
        <v>0</v>
      </c>
      <c r="E23" s="126"/>
      <c r="F23" s="134">
        <f>+F10-F21</f>
        <v>0</v>
      </c>
      <c r="G23" s="126"/>
      <c r="H23" s="134">
        <f>+H10-H21</f>
        <v>0</v>
      </c>
      <c r="I23" s="126"/>
      <c r="J23" s="135"/>
      <c r="K23" s="126"/>
      <c r="L23" s="135"/>
      <c r="M23" s="126"/>
      <c r="N23" s="135"/>
      <c r="O23" s="126"/>
      <c r="P23" s="135"/>
      <c r="Q23" s="126"/>
      <c r="R23" s="135"/>
      <c r="T23" s="135"/>
    </row>
    <row r="24" spans="1:20" ht="15.75" thickTop="1" x14ac:dyDescent="0.25">
      <c r="A24" t="s">
        <v>144</v>
      </c>
      <c r="B24" s="125"/>
      <c r="C24" s="125"/>
      <c r="D24" s="130">
        <f>+D23-'[1]Current Working'!H61</f>
        <v>-2391589.8199999998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20" x14ac:dyDescent="0.25">
      <c r="A25" t="s">
        <v>145</v>
      </c>
    </row>
    <row r="26" spans="1:20" x14ac:dyDescent="0.25">
      <c r="B26" s="126"/>
      <c r="C26" s="125" t="s">
        <v>146</v>
      </c>
      <c r="D26" s="126"/>
      <c r="E26" s="126"/>
      <c r="F26" s="126"/>
      <c r="G26" s="126"/>
      <c r="H26" s="126"/>
      <c r="I26" s="126"/>
      <c r="J26" s="126"/>
      <c r="K26" s="126"/>
      <c r="N26" s="126"/>
      <c r="O26" s="126"/>
      <c r="P26" s="126"/>
      <c r="R26" s="126"/>
      <c r="S26" s="126"/>
    </row>
    <row r="27" spans="1:20" x14ac:dyDescent="0.25">
      <c r="B27" s="126"/>
      <c r="C27" s="125"/>
      <c r="D27" s="126"/>
      <c r="E27" s="126"/>
      <c r="F27" s="126"/>
      <c r="G27" s="126"/>
      <c r="H27" s="126"/>
      <c r="I27" s="126"/>
      <c r="J27" s="126"/>
      <c r="K27" s="126"/>
      <c r="N27" s="126"/>
      <c r="O27" s="126"/>
      <c r="P27" s="126"/>
      <c r="R27" s="126"/>
      <c r="S27" s="126"/>
    </row>
    <row r="28" spans="1:20" x14ac:dyDescent="0.25">
      <c r="B28" s="126"/>
      <c r="C28" s="125"/>
      <c r="D28" s="126"/>
      <c r="E28" s="126"/>
      <c r="F28" s="126"/>
      <c r="G28" s="126"/>
      <c r="H28" s="126"/>
      <c r="I28" s="126"/>
      <c r="J28" s="126"/>
      <c r="K28" s="126"/>
      <c r="N28" s="126"/>
      <c r="O28" s="126"/>
      <c r="R28" s="126"/>
      <c r="S28" s="126"/>
    </row>
    <row r="29" spans="1:20" x14ac:dyDescent="0.25">
      <c r="P29" s="131"/>
      <c r="R29" s="126"/>
      <c r="S29" s="126"/>
    </row>
    <row r="30" spans="1:20" x14ac:dyDescent="0.25">
      <c r="R30" s="126"/>
      <c r="S30" s="126"/>
    </row>
    <row r="31" spans="1:20" x14ac:dyDescent="0.25">
      <c r="R31" s="126"/>
      <c r="S31" s="126"/>
    </row>
    <row r="32" spans="1:20" x14ac:dyDescent="0.25">
      <c r="R32" s="126"/>
      <c r="S32" s="126"/>
    </row>
    <row r="35" spans="3:18" x14ac:dyDescent="0.25">
      <c r="C35" s="136"/>
      <c r="R35" s="1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4"/>
  <sheetViews>
    <sheetView workbookViewId="0">
      <selection activeCell="F29" sqref="E29:F29"/>
    </sheetView>
  </sheetViews>
  <sheetFormatPr defaultColWidth="20.85546875" defaultRowHeight="15" x14ac:dyDescent="0.25"/>
  <cols>
    <col min="1" max="1" width="20.85546875" style="1"/>
    <col min="2" max="2" width="16.140625" style="1" customWidth="1"/>
    <col min="3" max="3" width="20.85546875" style="143"/>
    <col min="4" max="4" width="58.5703125" style="1" customWidth="1"/>
    <col min="5" max="7" width="20.85546875" style="1"/>
    <col min="8" max="8" width="53" style="1" customWidth="1"/>
    <col min="9" max="12" width="20.85546875" style="143"/>
    <col min="13" max="13" width="24.5703125" style="143" customWidth="1"/>
    <col min="14" max="14" width="20.85546875" style="143"/>
    <col min="15" max="16384" width="20.85546875" style="1"/>
  </cols>
  <sheetData>
    <row r="2" spans="1:1" x14ac:dyDescent="0.25">
      <c r="A2" s="138"/>
    </row>
    <row r="3" spans="1:1" x14ac:dyDescent="0.25">
      <c r="A3" s="139"/>
    </row>
    <row r="4" spans="1:1" x14ac:dyDescent="0.25">
      <c r="A4" s="139"/>
    </row>
    <row r="5" spans="1:1" x14ac:dyDescent="0.25">
      <c r="A5" s="139"/>
    </row>
    <row r="6" spans="1:1" x14ac:dyDescent="0.25">
      <c r="A6" s="139"/>
    </row>
    <row r="7" spans="1:1" x14ac:dyDescent="0.25">
      <c r="A7" s="139"/>
    </row>
    <row r="8" spans="1:1" x14ac:dyDescent="0.25">
      <c r="A8" s="139"/>
    </row>
    <row r="9" spans="1:1" x14ac:dyDescent="0.25">
      <c r="A9" s="139"/>
    </row>
    <row r="10" spans="1:1" x14ac:dyDescent="0.25">
      <c r="A10" s="139"/>
    </row>
    <row r="11" spans="1:1" x14ac:dyDescent="0.25">
      <c r="A11" s="139"/>
    </row>
    <row r="12" spans="1:1" x14ac:dyDescent="0.25">
      <c r="A12" s="139"/>
    </row>
    <row r="44" spans="3:14" s="144" customFormat="1" x14ac:dyDescent="0.25">
      <c r="C44" s="145"/>
      <c r="I44" s="145"/>
      <c r="J44" s="145"/>
      <c r="K44" s="145"/>
      <c r="L44" s="145"/>
      <c r="M44" s="145"/>
      <c r="N44" s="145"/>
    </row>
    <row r="224" spans="9:15" x14ac:dyDescent="0.25">
      <c r="I224" s="15"/>
      <c r="J224" s="15"/>
      <c r="K224" s="15"/>
      <c r="L224" s="15"/>
      <c r="M224" s="15"/>
      <c r="N224" s="15"/>
      <c r="O224" s="1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QD2UCF5UJE4V-2141839551-33</_dlc_DocId>
    <_dlc_DocIdUrl xmlns="7184055b-e5ea-4162-8b19-ace5c644b73a">
      <Url>http://intranet2/finance/_layouts/15/DocIdRedir.aspx?ID=QD2UCF5UJE4V-2141839551-33</Url>
      <Description>QD2UCF5UJE4V-2141839551-33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8F3AD9-594D-47A8-B27C-0C099202F0DB}"/>
</file>

<file path=customXml/itemProps2.xml><?xml version="1.0" encoding="utf-8"?>
<ds:datastoreItem xmlns:ds="http://schemas.openxmlformats.org/officeDocument/2006/customXml" ds:itemID="{80D994A0-83C2-42AA-A723-933DE31C842F}"/>
</file>

<file path=customXml/itemProps3.xml><?xml version="1.0" encoding="utf-8"?>
<ds:datastoreItem xmlns:ds="http://schemas.openxmlformats.org/officeDocument/2006/customXml" ds:itemID="{44F06AB5-CC15-490C-801F-4834B35224B6}"/>
</file>

<file path=customXml/itemProps4.xml><?xml version="1.0" encoding="utf-8"?>
<ds:datastoreItem xmlns:ds="http://schemas.openxmlformats.org/officeDocument/2006/customXml" ds:itemID="{288C8D8C-1996-4794-909F-3AFC25E22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cp:lastPrinted>2020-09-24T15:43:04Z</cp:lastPrinted>
  <dcterms:created xsi:type="dcterms:W3CDTF">2016-04-12T23:30:45Z</dcterms:created>
  <dcterms:modified xsi:type="dcterms:W3CDTF">2020-12-30T22:29:12Z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c0cec9bd-02ee-440e-b8ea-455bcb51c463</vt:lpwstr>
  </property>
</Properties>
</file>