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115" windowHeight="9210"/>
  </bookViews>
  <sheets>
    <sheet name="05B" sheetId="7" r:id="rId1"/>
    <sheet name="06A" sheetId="6" r:id="rId2"/>
    <sheet name="Data" sheetId="3" r:id="rId3"/>
  </sheets>
  <definedNames>
    <definedName name="_xlnm.Print_Area" localSheetId="0">'05B'!$A$1:$K$36</definedName>
    <definedName name="_xlnm.Print_Area" localSheetId="1">'06A'!$A$1:$K$36</definedName>
  </definedNames>
  <calcPr calcId="145621"/>
</workbook>
</file>

<file path=xl/calcChain.xml><?xml version="1.0" encoding="utf-8"?>
<calcChain xmlns="http://schemas.openxmlformats.org/spreadsheetml/2006/main">
  <c r="K7" i="7" l="1"/>
  <c r="K8" i="7"/>
  <c r="K9" i="7"/>
  <c r="K15" i="7"/>
  <c r="K16" i="7"/>
  <c r="K17" i="7"/>
  <c r="K18" i="7"/>
  <c r="K19" i="7"/>
  <c r="K20" i="7"/>
  <c r="K21" i="7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F19" i="7" l="1"/>
  <c r="F20" i="7"/>
  <c r="F21" i="7"/>
  <c r="I20" i="7"/>
  <c r="I21" i="7"/>
  <c r="I18" i="7"/>
  <c r="F18" i="7"/>
  <c r="F17" i="7"/>
  <c r="F16" i="7"/>
  <c r="I15" i="7"/>
  <c r="F15" i="7"/>
  <c r="F14" i="7"/>
  <c r="F13" i="7"/>
  <c r="F12" i="7"/>
  <c r="F11" i="7"/>
  <c r="F10" i="7"/>
  <c r="F9" i="7"/>
  <c r="F8" i="7"/>
  <c r="I8" i="7" s="1"/>
  <c r="I7" i="7"/>
  <c r="F7" i="7"/>
  <c r="C7" i="7"/>
  <c r="C8" i="7" s="1"/>
  <c r="C9" i="7" s="1"/>
  <c r="C10" i="7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F6" i="7"/>
  <c r="I14" i="7" l="1"/>
  <c r="K14" i="7"/>
  <c r="I12" i="7"/>
  <c r="K12" i="7" s="1"/>
  <c r="K11" i="7"/>
  <c r="I11" i="7"/>
  <c r="I10" i="7"/>
  <c r="K10" i="7"/>
  <c r="I6" i="7"/>
  <c r="K6" i="7"/>
  <c r="I19" i="7"/>
  <c r="C11" i="7"/>
  <c r="I16" i="7"/>
  <c r="I9" i="7"/>
  <c r="I13" i="7"/>
  <c r="K13" i="7" s="1"/>
  <c r="I17" i="7"/>
  <c r="F20" i="6"/>
  <c r="I20" i="6" s="1"/>
  <c r="F19" i="6"/>
  <c r="I19" i="6" s="1"/>
  <c r="F18" i="6"/>
  <c r="I17" i="6"/>
  <c r="F17" i="6"/>
  <c r="F16" i="6"/>
  <c r="I16" i="6" s="1"/>
  <c r="F15" i="6"/>
  <c r="I15" i="6" s="1"/>
  <c r="F14" i="6"/>
  <c r="I13" i="6"/>
  <c r="F13" i="6"/>
  <c r="F12" i="6"/>
  <c r="I12" i="6" s="1"/>
  <c r="F11" i="6"/>
  <c r="I11" i="6" s="1"/>
  <c r="F10" i="6"/>
  <c r="I9" i="6"/>
  <c r="F9" i="6"/>
  <c r="F8" i="6"/>
  <c r="I8" i="6" s="1"/>
  <c r="F7" i="6"/>
  <c r="I7" i="6" s="1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F6" i="6"/>
  <c r="A20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4" i="3"/>
  <c r="I22" i="7" l="1"/>
  <c r="C12" i="7"/>
  <c r="C13" i="7" s="1"/>
  <c r="C14" i="7" s="1"/>
  <c r="C15" i="7" s="1"/>
  <c r="C16" i="7" s="1"/>
  <c r="C17" i="7" s="1"/>
  <c r="I6" i="6"/>
  <c r="K6" i="6" s="1"/>
  <c r="I10" i="6"/>
  <c r="I14" i="6"/>
  <c r="I18" i="6"/>
  <c r="O4" i="3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C18" i="7" l="1"/>
  <c r="C19" i="7" s="1"/>
  <c r="C20" i="7" s="1"/>
  <c r="C21" i="7" s="1"/>
  <c r="I22" i="6"/>
</calcChain>
</file>

<file path=xl/sharedStrings.xml><?xml version="1.0" encoding="utf-8"?>
<sst xmlns="http://schemas.openxmlformats.org/spreadsheetml/2006/main" count="130" uniqueCount="73">
  <si>
    <t>Date</t>
  </si>
  <si>
    <t>Time In</t>
  </si>
  <si>
    <t>Time Out</t>
  </si>
  <si>
    <t>MON</t>
  </si>
  <si>
    <t>TUE</t>
  </si>
  <si>
    <t>WED</t>
  </si>
  <si>
    <t>THU</t>
  </si>
  <si>
    <t>FRI</t>
  </si>
  <si>
    <t>SAT</t>
  </si>
  <si>
    <t>SUN</t>
  </si>
  <si>
    <t>Hour:Min</t>
  </si>
  <si>
    <t>Addition</t>
  </si>
  <si>
    <t>Admin Leave</t>
  </si>
  <si>
    <t>Sick Leave-Self</t>
  </si>
  <si>
    <t>Sick Leave-Family</t>
  </si>
  <si>
    <t>Vacation</t>
  </si>
  <si>
    <t>Training/Mtng</t>
  </si>
  <si>
    <t>Others</t>
  </si>
  <si>
    <t>Regular Hours</t>
  </si>
  <si>
    <t>Sub Total</t>
  </si>
  <si>
    <t>Holiday</t>
  </si>
  <si>
    <t>Furlogh Leave</t>
  </si>
  <si>
    <t>TOTAL</t>
  </si>
  <si>
    <t>Time</t>
  </si>
  <si>
    <t>DO NOT CHANGE DATA!</t>
  </si>
  <si>
    <t xml:space="preserve">  X</t>
  </si>
  <si>
    <t>Got*</t>
  </si>
  <si>
    <t>Hours?</t>
  </si>
  <si>
    <t>Lunch</t>
  </si>
  <si>
    <t>Requirement</t>
  </si>
  <si>
    <t>w/ Lunch</t>
  </si>
  <si>
    <t>w/o Lunch</t>
  </si>
  <si>
    <t>Yes</t>
  </si>
  <si>
    <t>No</t>
  </si>
  <si>
    <t>Year</t>
  </si>
  <si>
    <t>Day</t>
  </si>
  <si>
    <t>1/1</t>
  </si>
  <si>
    <t>1/16</t>
  </si>
  <si>
    <t>2/1</t>
  </si>
  <si>
    <t>2/16</t>
  </si>
  <si>
    <t>3/1</t>
  </si>
  <si>
    <t>3/16</t>
  </si>
  <si>
    <t>4/1</t>
  </si>
  <si>
    <t>4/16</t>
  </si>
  <si>
    <t>5/1</t>
  </si>
  <si>
    <t>5/16</t>
  </si>
  <si>
    <t>6/1</t>
  </si>
  <si>
    <t>7/1</t>
  </si>
  <si>
    <t>7/16</t>
  </si>
  <si>
    <t>8/1</t>
  </si>
  <si>
    <t>8/16</t>
  </si>
  <si>
    <t>9/1</t>
  </si>
  <si>
    <t>9/16</t>
  </si>
  <si>
    <t>10/1</t>
  </si>
  <si>
    <t>10/16</t>
  </si>
  <si>
    <t>11/1</t>
  </si>
  <si>
    <t>11/16</t>
  </si>
  <si>
    <t>12/1</t>
  </si>
  <si>
    <t>12/16</t>
  </si>
  <si>
    <r>
      <rPr>
        <b/>
        <sz val="11"/>
        <color rgb="FFFF0000"/>
        <rFont val="Calibri"/>
        <family val="2"/>
        <scheme val="minor"/>
      </rPr>
      <t xml:space="preserve">1st </t>
    </r>
    <r>
      <rPr>
        <sz val="11"/>
        <color rgb="FFFF0000"/>
        <rFont val="Calibri"/>
        <family val="2"/>
        <scheme val="minor"/>
      </rPr>
      <t>Pay Period of the month</t>
    </r>
  </si>
  <si>
    <r>
      <rPr>
        <b/>
        <sz val="11"/>
        <color rgb="FFFF0000"/>
        <rFont val="Calibri"/>
        <family val="2"/>
        <scheme val="minor"/>
      </rPr>
      <t xml:space="preserve">2nd </t>
    </r>
    <r>
      <rPr>
        <sz val="11"/>
        <color rgb="FFFF0000"/>
        <rFont val="Calibri"/>
        <family val="2"/>
        <scheme val="minor"/>
      </rPr>
      <t>Pay Period of the month</t>
    </r>
  </si>
  <si>
    <t>6/16</t>
  </si>
  <si>
    <t>NOTES</t>
  </si>
  <si>
    <t>Time Record for Mid Managers: Public Works</t>
  </si>
  <si>
    <t xml:space="preserve"> * </t>
  </si>
  <si>
    <t>Flex Friday</t>
  </si>
  <si>
    <t>Weekend</t>
  </si>
  <si>
    <t>Got**</t>
  </si>
  <si>
    <t>ExecuTeeTime v 3.5</t>
  </si>
  <si>
    <t>Floating Holiday</t>
  </si>
  <si>
    <t xml:space="preserve">      *Check if 30-min lunchtime for a working day is included or not</t>
  </si>
  <si>
    <t>Lunchtime?</t>
  </si>
  <si>
    <t xml:space="preserve">      **Friday is on a 8-hour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</si>
</sst>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h:mm;@"/>
    <numFmt numFmtId="166" formatCode="hh:mm"/>
    <numFmt numFmtId="167" formatCode="m/d;@"/>
  </numFmts>
  <fonts count="13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5757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8" fillId="3" borderId="0" xfId="0" applyFont="1" applyFill="1" applyAlignment="1">
      <alignment horizontal="center" vertical="center"/>
    </xf>
    <xf numFmtId="167" fontId="1" fillId="3" borderId="7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6" fontId="1" fillId="3" borderId="33" xfId="0" applyNumberFormat="1" applyFont="1" applyFill="1" applyBorder="1" applyAlignment="1">
      <alignment horizontal="center" vertical="center"/>
    </xf>
    <xf numFmtId="166" fontId="1" fillId="3" borderId="34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166" fontId="1" fillId="3" borderId="3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6" fontId="1" fillId="2" borderId="33" xfId="0" applyNumberFormat="1" applyFont="1" applyFill="1" applyBorder="1" applyAlignment="1">
      <alignment horizontal="center" vertical="center"/>
    </xf>
    <xf numFmtId="166" fontId="1" fillId="2" borderId="34" xfId="0" applyNumberFormat="1" applyFont="1" applyFill="1" applyBorder="1" applyAlignment="1">
      <alignment horizontal="center" vertical="center"/>
    </xf>
    <xf numFmtId="166" fontId="5" fillId="3" borderId="12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left" vertical="center"/>
    </xf>
    <xf numFmtId="14" fontId="7" fillId="4" borderId="0" xfId="0" applyNumberFormat="1" applyFont="1" applyFill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6" fontId="4" fillId="4" borderId="16" xfId="0" applyNumberFormat="1" applyFont="1" applyFill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center" vertical="center"/>
    </xf>
    <xf numFmtId="164" fontId="1" fillId="4" borderId="20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6" fontId="1" fillId="4" borderId="32" xfId="0" applyNumberFormat="1" applyFont="1" applyFill="1" applyBorder="1" applyAlignment="1">
      <alignment horizontal="center" vertical="center"/>
    </xf>
    <xf numFmtId="166" fontId="4" fillId="4" borderId="14" xfId="0" applyNumberFormat="1" applyFont="1" applyFill="1" applyBorder="1" applyAlignment="1">
      <alignment horizontal="center" vertical="center"/>
    </xf>
    <xf numFmtId="166" fontId="5" fillId="4" borderId="21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center" vertical="center"/>
    </xf>
    <xf numFmtId="0" fontId="11" fillId="5" borderId="0" xfId="0" applyFont="1" applyFill="1"/>
    <xf numFmtId="0" fontId="10" fillId="5" borderId="0" xfId="0" applyFont="1" applyFill="1"/>
    <xf numFmtId="164" fontId="10" fillId="5" borderId="0" xfId="0" applyNumberFormat="1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/>
    </xf>
    <xf numFmtId="167" fontId="10" fillId="5" borderId="27" xfId="0" quotePrefix="1" applyNumberFormat="1" applyFont="1" applyFill="1" applyBorder="1" applyAlignment="1">
      <alignment horizontal="center" vertical="center"/>
    </xf>
    <xf numFmtId="167" fontId="10" fillId="5" borderId="1" xfId="0" quotePrefix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20" fontId="10" fillId="5" borderId="1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20" fontId="10" fillId="5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4" borderId="0" xfId="0" applyFont="1" applyFill="1" applyAlignment="1">
      <alignment vertical="center"/>
    </xf>
    <xf numFmtId="0" fontId="0" fillId="4" borderId="0" xfId="0" applyFont="1" applyFill="1" applyAlignment="1">
      <alignment horizontal="center" vertical="center"/>
    </xf>
    <xf numFmtId="166" fontId="0" fillId="4" borderId="33" xfId="0" applyNumberFormat="1" applyFont="1" applyFill="1" applyBorder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167" fontId="0" fillId="4" borderId="4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166" fontId="0" fillId="4" borderId="34" xfId="0" applyNumberFormat="1" applyFont="1" applyFill="1" applyBorder="1" applyAlignment="1">
      <alignment horizontal="center" vertical="center"/>
    </xf>
    <xf numFmtId="20" fontId="0" fillId="4" borderId="0" xfId="0" applyNumberFormat="1" applyFont="1" applyFill="1" applyAlignment="1">
      <alignment horizontal="center" vertical="center"/>
    </xf>
    <xf numFmtId="167" fontId="0" fillId="4" borderId="5" xfId="0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166" fontId="0" fillId="4" borderId="32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Alignment="1">
      <alignment horizontal="center" vertical="center"/>
    </xf>
    <xf numFmtId="164" fontId="0" fillId="4" borderId="0" xfId="0" applyNumberFormat="1" applyFont="1" applyFill="1" applyAlignment="1">
      <alignment horizontal="center" vertical="center"/>
    </xf>
    <xf numFmtId="14" fontId="2" fillId="4" borderId="38" xfId="0" applyNumberFormat="1" applyFont="1" applyFill="1" applyBorder="1" applyAlignment="1">
      <alignment horizontal="center" vertical="center"/>
    </xf>
    <xf numFmtId="14" fontId="3" fillId="4" borderId="22" xfId="0" applyNumberFormat="1" applyFont="1" applyFill="1" applyBorder="1" applyAlignment="1">
      <alignment horizontal="left" vertical="center"/>
    </xf>
    <xf numFmtId="14" fontId="3" fillId="4" borderId="23" xfId="0" applyNumberFormat="1" applyFont="1" applyFill="1" applyBorder="1" applyAlignment="1">
      <alignment horizontal="left" vertical="center"/>
    </xf>
    <xf numFmtId="14" fontId="3" fillId="4" borderId="24" xfId="0" applyNumberFormat="1" applyFont="1" applyFill="1" applyBorder="1" applyAlignment="1">
      <alignment horizontal="left" vertical="center"/>
    </xf>
    <xf numFmtId="14" fontId="3" fillId="4" borderId="10" xfId="0" applyNumberFormat="1" applyFont="1" applyFill="1" applyBorder="1" applyAlignment="1">
      <alignment horizontal="left" vertical="center"/>
    </xf>
    <xf numFmtId="14" fontId="3" fillId="4" borderId="25" xfId="0" applyNumberFormat="1" applyFont="1" applyFill="1" applyBorder="1" applyAlignment="1">
      <alignment horizontal="left" vertical="center"/>
    </xf>
    <xf numFmtId="14" fontId="3" fillId="4" borderId="26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14" fontId="2" fillId="4" borderId="28" xfId="0" applyNumberFormat="1" applyFont="1" applyFill="1" applyBorder="1" applyAlignment="1">
      <alignment horizontal="center" vertical="center"/>
    </xf>
    <xf numFmtId="14" fontId="2" fillId="4" borderId="29" xfId="0" applyNumberFormat="1" applyFont="1" applyFill="1" applyBorder="1" applyAlignment="1">
      <alignment horizontal="center" vertical="center"/>
    </xf>
    <xf numFmtId="14" fontId="2" fillId="4" borderId="17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4" fontId="0" fillId="3" borderId="10" xfId="0" applyNumberFormat="1" applyFont="1" applyFill="1" applyBorder="1" applyAlignment="1">
      <alignment horizontal="left" vertical="center"/>
    </xf>
    <xf numFmtId="14" fontId="0" fillId="3" borderId="25" xfId="0" applyNumberFormat="1" applyFont="1" applyFill="1" applyBorder="1" applyAlignment="1">
      <alignment horizontal="left" vertical="center"/>
    </xf>
    <xf numFmtId="14" fontId="0" fillId="3" borderId="26" xfId="0" applyNumberFormat="1" applyFont="1" applyFill="1" applyBorder="1" applyAlignment="1">
      <alignment horizontal="left" vertical="center"/>
    </xf>
    <xf numFmtId="14" fontId="0" fillId="3" borderId="22" xfId="0" applyNumberFormat="1" applyFont="1" applyFill="1" applyBorder="1" applyAlignment="1">
      <alignment horizontal="left" vertical="center"/>
    </xf>
    <xf numFmtId="14" fontId="0" fillId="3" borderId="23" xfId="0" applyNumberFormat="1" applyFont="1" applyFill="1" applyBorder="1" applyAlignment="1">
      <alignment horizontal="left" vertical="center"/>
    </xf>
    <xf numFmtId="14" fontId="0" fillId="3" borderId="24" xfId="0" applyNumberFormat="1" applyFont="1" applyFill="1" applyBorder="1" applyAlignment="1">
      <alignment horizontal="left" vertical="center"/>
    </xf>
    <xf numFmtId="14" fontId="0" fillId="3" borderId="36" xfId="0" applyNumberFormat="1" applyFont="1" applyFill="1" applyBorder="1" applyAlignment="1">
      <alignment horizontal="left" vertical="center"/>
    </xf>
    <xf numFmtId="14" fontId="0" fillId="3" borderId="0" xfId="0" applyNumberFormat="1" applyFont="1" applyFill="1" applyBorder="1" applyAlignment="1">
      <alignment horizontal="left" vertical="center"/>
    </xf>
    <xf numFmtId="14" fontId="0" fillId="3" borderId="37" xfId="0" applyNumberFormat="1" applyFont="1" applyFill="1" applyBorder="1" applyAlignment="1">
      <alignment horizontal="left" vertical="center"/>
    </xf>
    <xf numFmtId="14" fontId="0" fillId="2" borderId="36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14" fontId="0" fillId="2" borderId="37" xfId="0" applyNumberFormat="1" applyFont="1" applyFill="1" applyBorder="1" applyAlignment="1">
      <alignment horizontal="left" vertical="center"/>
    </xf>
    <xf numFmtId="14" fontId="0" fillId="2" borderId="10" xfId="0" applyNumberFormat="1" applyFont="1" applyFill="1" applyBorder="1" applyAlignment="1">
      <alignment horizontal="left" vertical="center"/>
    </xf>
    <xf numFmtId="14" fontId="0" fillId="2" borderId="25" xfId="0" applyNumberFormat="1" applyFont="1" applyFill="1" applyBorder="1" applyAlignment="1">
      <alignment horizontal="left" vertical="center"/>
    </xf>
    <xf numFmtId="14" fontId="0" fillId="2" borderId="26" xfId="0" applyNumberFormat="1" applyFont="1" applyFill="1" applyBorder="1" applyAlignment="1">
      <alignment horizontal="left" vertical="center"/>
    </xf>
    <xf numFmtId="14" fontId="0" fillId="2" borderId="22" xfId="0" applyNumberFormat="1" applyFont="1" applyFill="1" applyBorder="1" applyAlignment="1">
      <alignment horizontal="left" vertical="center"/>
    </xf>
    <xf numFmtId="14" fontId="0" fillId="2" borderId="23" xfId="0" applyNumberFormat="1" applyFont="1" applyFill="1" applyBorder="1" applyAlignment="1">
      <alignment horizontal="left" vertical="center"/>
    </xf>
    <xf numFmtId="14" fontId="0" fillId="2" borderId="24" xfId="0" applyNumberFormat="1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/>
    </xf>
    <xf numFmtId="167" fontId="10" fillId="5" borderId="11" xfId="0" applyNumberFormat="1" applyFont="1" applyFill="1" applyBorder="1" applyAlignment="1">
      <alignment horizontal="center" vertical="center"/>
    </xf>
    <xf numFmtId="167" fontId="10" fillId="5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9" tint="-0.499984740745262"/>
      </font>
    </dxf>
    <dxf>
      <font>
        <color rgb="FF9C0006"/>
      </font>
    </dxf>
    <dxf>
      <font>
        <color theme="1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9" tint="-0.499984740745262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757575"/>
      <color rgb="FF9F9F9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15002</xdr:colOff>
      <xdr:row>14</xdr:row>
      <xdr:rowOff>16960</xdr:rowOff>
    </xdr:from>
    <xdr:ext cx="6504153" cy="593304"/>
    <xdr:sp macro="" textlink="">
      <xdr:nvSpPr>
        <xdr:cNvPr id="2" name="Rectangle 1"/>
        <xdr:cNvSpPr/>
      </xdr:nvSpPr>
      <xdr:spPr>
        <a:xfrm>
          <a:off x="1300877" y="2683960"/>
          <a:ext cx="6504153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3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DO NOT CHANGE OR REMOVE DATA!</a:t>
          </a:r>
        </a:p>
      </xdr:txBody>
    </xdr:sp>
    <xdr:clientData/>
  </xdr:oneCellAnchor>
  <xdr:twoCellAnchor>
    <xdr:from>
      <xdr:col>2</xdr:col>
      <xdr:colOff>114300</xdr:colOff>
      <xdr:row>17</xdr:row>
      <xdr:rowOff>9525</xdr:rowOff>
    </xdr:from>
    <xdr:to>
      <xdr:col>10</xdr:col>
      <xdr:colOff>695324</xdr:colOff>
      <xdr:row>30</xdr:row>
      <xdr:rowOff>147743</xdr:rowOff>
    </xdr:to>
    <xdr:grpSp>
      <xdr:nvGrpSpPr>
        <xdr:cNvPr id="9" name="Group 8"/>
        <xdr:cNvGrpSpPr/>
      </xdr:nvGrpSpPr>
      <xdr:grpSpPr>
        <a:xfrm>
          <a:off x="1400175" y="3248025"/>
          <a:ext cx="6286499" cy="2614718"/>
          <a:chOff x="1390650" y="3857625"/>
          <a:chExt cx="6286499" cy="2614718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90650" y="3857625"/>
            <a:ext cx="2541884" cy="2570062"/>
          </a:xfrm>
          <a:prstGeom prst="rect">
            <a:avLst/>
          </a:prstGeom>
        </xdr:spPr>
      </xdr:pic>
      <xdr:grpSp>
        <xdr:nvGrpSpPr>
          <xdr:cNvPr id="7" name="Group 6"/>
          <xdr:cNvGrpSpPr/>
        </xdr:nvGrpSpPr>
        <xdr:grpSpPr>
          <a:xfrm>
            <a:off x="5018809" y="3871810"/>
            <a:ext cx="2658340" cy="2600533"/>
            <a:chOff x="3932959" y="3862285"/>
            <a:chExt cx="2658340" cy="2600533"/>
          </a:xfrm>
        </xdr:grpSpPr>
        <xdr:pic>
          <xdr:nvPicPr>
            <xdr:cNvPr id="4" name="Picture 3" descr="http://tippie.uiowa.edu/images/honorcode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33824" y="3862285"/>
              <a:ext cx="2657475" cy="25868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5"/>
            <xdr:cNvSpPr/>
          </xdr:nvSpPr>
          <xdr:spPr>
            <a:xfrm>
              <a:off x="3932959" y="5493835"/>
              <a:ext cx="2639291" cy="968983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en-US" sz="2800" b="1" cap="none" spc="0">
                  <a:ln w="17780" cmpd="sng">
                    <a:solidFill>
                      <a:srgbClr val="FFFFFF"/>
                    </a:solidFill>
                    <a:prstDash val="solid"/>
                    <a:miter lim="800000"/>
                  </a:ln>
                  <a:gradFill rotWithShape="1">
                    <a:gsLst>
                      <a:gs pos="0">
                        <a:srgbClr val="000000">
                          <a:tint val="92000"/>
                          <a:shade val="100000"/>
                          <a:satMod val="150000"/>
                        </a:srgbClr>
                      </a:gs>
                      <a:gs pos="49000">
                        <a:srgbClr val="000000">
                          <a:tint val="89000"/>
                          <a:shade val="90000"/>
                          <a:satMod val="150000"/>
                        </a:srgbClr>
                      </a:gs>
                      <a:gs pos="50000">
                        <a:srgbClr val="000000">
                          <a:tint val="100000"/>
                          <a:shade val="75000"/>
                          <a:satMod val="150000"/>
                        </a:srgbClr>
                      </a:gs>
                      <a:gs pos="95000">
                        <a:srgbClr val="000000">
                          <a:shade val="47000"/>
                          <a:satMod val="150000"/>
                        </a:srgbClr>
                      </a:gs>
                      <a:gs pos="100000">
                        <a:srgbClr val="000000">
                          <a:shade val="39000"/>
                          <a:satMod val="150000"/>
                        </a:srgbClr>
                      </a:gs>
                    </a:gsLst>
                    <a:lin ang="5400000"/>
                  </a:gradFill>
                  <a:effectLst>
                    <a:outerShdw blurRad="50800" algn="tl" rotWithShape="0">
                      <a:srgbClr val="000000"/>
                    </a:outerShdw>
                  </a:effectLst>
                </a:rPr>
                <a:t>For</a:t>
              </a:r>
            </a:p>
            <a:p>
              <a:pPr algn="ctr"/>
              <a:r>
                <a:rPr lang="en-US" sz="2800" b="1" cap="none" spc="0">
                  <a:ln w="17780" cmpd="sng">
                    <a:solidFill>
                      <a:srgbClr val="FFFFFF"/>
                    </a:solidFill>
                    <a:prstDash val="solid"/>
                    <a:miter lim="800000"/>
                  </a:ln>
                  <a:gradFill rotWithShape="1">
                    <a:gsLst>
                      <a:gs pos="0">
                        <a:srgbClr val="000000">
                          <a:tint val="92000"/>
                          <a:shade val="100000"/>
                          <a:satMod val="150000"/>
                        </a:srgbClr>
                      </a:gs>
                      <a:gs pos="49000">
                        <a:srgbClr val="000000">
                          <a:tint val="89000"/>
                          <a:shade val="90000"/>
                          <a:satMod val="150000"/>
                        </a:srgbClr>
                      </a:gs>
                      <a:gs pos="50000">
                        <a:srgbClr val="000000">
                          <a:tint val="100000"/>
                          <a:shade val="75000"/>
                          <a:satMod val="150000"/>
                        </a:srgbClr>
                      </a:gs>
                      <a:gs pos="95000">
                        <a:srgbClr val="000000">
                          <a:shade val="47000"/>
                          <a:satMod val="150000"/>
                        </a:srgbClr>
                      </a:gs>
                      <a:gs pos="100000">
                        <a:srgbClr val="000000">
                          <a:shade val="39000"/>
                          <a:satMod val="150000"/>
                        </a:srgbClr>
                      </a:gs>
                    </a:gsLst>
                    <a:lin ang="5400000"/>
                  </a:gradFill>
                  <a:effectLst>
                    <a:outerShdw blurRad="50800" algn="tl" rotWithShape="0">
                      <a:srgbClr val="000000"/>
                    </a:outerShdw>
                  </a:effectLst>
                </a:rPr>
                <a:t>Mid Managers!</a:t>
              </a:r>
            </a:p>
          </xdr:txBody>
        </xdr:sp>
      </xdr:grpSp>
      <xdr:pic>
        <xdr:nvPicPr>
          <xdr:cNvPr id="8" name="Picture 7" descr="http://www.ronmartin.net/blog/wp-content/uploads/2010/09/honesty_ahead1.gif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62375" y="5162865"/>
            <a:ext cx="1495425" cy="12379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35"/>
  <sheetViews>
    <sheetView tabSelected="1" zoomScale="110" zoomScaleNormal="110" zoomScaleSheetLayoutView="110" workbookViewId="0">
      <selection activeCell="J10" sqref="J10"/>
    </sheetView>
  </sheetViews>
  <sheetFormatPr defaultRowHeight="15" x14ac:dyDescent="0.25"/>
  <cols>
    <col min="1" max="1" width="1.5703125" style="60" customWidth="1"/>
    <col min="2" max="2" width="9" style="71" customWidth="1"/>
    <col min="3" max="3" width="9" style="61" customWidth="1"/>
    <col min="4" max="5" width="11.28515625" style="60" customWidth="1"/>
    <col min="6" max="6" width="9.7109375" style="60" customWidth="1"/>
    <col min="7" max="7" width="16.7109375" style="60" customWidth="1"/>
    <col min="8" max="8" width="11.28515625" style="60" customWidth="1"/>
    <col min="9" max="9" width="9.7109375" style="60" customWidth="1"/>
    <col min="10" max="11" width="12.28515625" style="60" customWidth="1"/>
    <col min="12" max="12" width="9.140625" style="60"/>
    <col min="13" max="13" width="9.140625" style="61"/>
    <col min="14" max="16384" width="9.140625" style="60"/>
  </cols>
  <sheetData>
    <row r="1" spans="2:13" ht="21" x14ac:dyDescent="0.25">
      <c r="B1" s="60"/>
      <c r="C1" s="1">
        <v>2013</v>
      </c>
      <c r="D1" s="22" t="s">
        <v>63</v>
      </c>
      <c r="J1" s="80" t="s">
        <v>68</v>
      </c>
      <c r="K1" s="80"/>
    </row>
    <row r="2" spans="2:13" ht="11.25" customHeight="1" x14ac:dyDescent="0.25">
      <c r="B2" s="60"/>
      <c r="C2" s="21"/>
      <c r="D2" s="22"/>
      <c r="J2" s="61"/>
    </row>
    <row r="3" spans="2:13" ht="15.75" thickBot="1" x14ac:dyDescent="0.3">
      <c r="B3" s="23" t="s">
        <v>60</v>
      </c>
    </row>
    <row r="4" spans="2:13" x14ac:dyDescent="0.25">
      <c r="B4" s="81" t="s">
        <v>0</v>
      </c>
      <c r="C4" s="82"/>
      <c r="D4" s="85" t="s">
        <v>18</v>
      </c>
      <c r="E4" s="86"/>
      <c r="F4" s="87"/>
      <c r="G4" s="85" t="s">
        <v>17</v>
      </c>
      <c r="H4" s="87"/>
      <c r="I4" s="88" t="s">
        <v>19</v>
      </c>
      <c r="J4" s="24" t="s">
        <v>26</v>
      </c>
      <c r="K4" s="24" t="s">
        <v>67</v>
      </c>
    </row>
    <row r="5" spans="2:13" s="61" customFormat="1" ht="15.75" thickBot="1" x14ac:dyDescent="0.3">
      <c r="B5" s="83"/>
      <c r="C5" s="84"/>
      <c r="D5" s="25" t="s">
        <v>1</v>
      </c>
      <c r="E5" s="26" t="s">
        <v>2</v>
      </c>
      <c r="F5" s="27" t="s">
        <v>10</v>
      </c>
      <c r="G5" s="25" t="s">
        <v>11</v>
      </c>
      <c r="H5" s="27" t="s">
        <v>10</v>
      </c>
      <c r="I5" s="89"/>
      <c r="J5" s="28" t="s">
        <v>71</v>
      </c>
      <c r="K5" s="28" t="s">
        <v>27</v>
      </c>
    </row>
    <row r="6" spans="2:13" s="61" customFormat="1" x14ac:dyDescent="0.25">
      <c r="B6" s="2" t="s">
        <v>45</v>
      </c>
      <c r="C6" s="3" t="s">
        <v>6</v>
      </c>
      <c r="D6" s="4"/>
      <c r="E6" s="5"/>
      <c r="F6" s="62">
        <f>(E6-D6)</f>
        <v>0</v>
      </c>
      <c r="G6" s="4"/>
      <c r="H6" s="6"/>
      <c r="I6" s="29">
        <f>F6+H6</f>
        <v>0</v>
      </c>
      <c r="J6" s="18" t="s">
        <v>32</v>
      </c>
      <c r="K6" s="30" t="str">
        <f>IF(OR(G6="Holiday", G6="Flex Holiday"), "", IF(J6="No",(IF(AND(F6=0,H6=0),"",IF(AND(C6&lt;&gt;"FRI",F6&lt;&gt;0,I6&gt;=Data!$K$3),"Yes",IF(AND(C6="FRI",F6&lt;&gt;0,I6&gt;=Data!$K$5),"Yes",IF(AND(C6&lt;&gt;"FRI",F6=0,G6&lt;&gt;"",I6&gt;=Data!$K$4),"Yes",IF(AND(C6="FRI",F6=0,G6&lt;&gt;"",I6&gt;=Data!$K$6),"Yes","No")))))),(IF(AND(F6=0,H6=0),"",IF(AND(C6&lt;&gt;"FRI",F6&lt;&gt;0,I6&gt;=Data!$J$3),"Yes",IF(AND(C6="FRI",F6&lt;&gt;0,I6&gt;=Data!$J$5),"Yes",IF(AND(C6&lt;&gt;"FRI",F6=0,G6&lt;&gt;"",I6&gt;=Data!$J$4),"Yes",IF(AND(C6="FRI",F6=0,G6&lt;&gt;"",I6&gt;=Data!$J$6),"Yes","No"))))))))</f>
        <v/>
      </c>
      <c r="L6" s="63"/>
    </row>
    <row r="7" spans="2:13" x14ac:dyDescent="0.25">
      <c r="B7" s="64">
        <f>B6+1</f>
        <v>41411</v>
      </c>
      <c r="C7" s="65" t="str">
        <f>IF(C6="MON", "TUE", IF(C6="TUE", "WED", IF(C6="WED", "THU", IF(C6="THU", "FRI", IF(C6="FRI", "SAT", IF(C6="SAT", "SUN", "MON"))))))</f>
        <v>FRI</v>
      </c>
      <c r="D7" s="4"/>
      <c r="E7" s="5"/>
      <c r="F7" s="66">
        <f t="shared" ref="F7:F21" si="0">(E7-D7)</f>
        <v>0</v>
      </c>
      <c r="G7" s="4" t="s">
        <v>65</v>
      </c>
      <c r="H7" s="7"/>
      <c r="I7" s="31">
        <f t="shared" ref="I7:I21" si="1">F7+H7</f>
        <v>0</v>
      </c>
      <c r="J7" s="18"/>
      <c r="K7" s="30" t="str">
        <f>IF(OR(G7="Holiday", G7="Flex Holiday"), "", IF(J7="No",(IF(AND(F7=0,H7=0),"",IF(AND(C7&lt;&gt;"FRI",F7&lt;&gt;0,I7&gt;=Data!$K$3),"Yes",IF(AND(C7="FRI",F7&lt;&gt;0,I7&gt;=Data!$K$5),"Yes",IF(AND(C7&lt;&gt;"FRI",F7=0,G7&lt;&gt;"",I7&gt;=Data!$K$4),"Yes",IF(AND(C7="FRI",F7=0,G7&lt;&gt;"",I7&gt;=Data!$K$6),"Yes","No")))))),(IF(AND(F7=0,H7=0),"",IF(AND(C7&lt;&gt;"FRI",F7&lt;&gt;0,I7&gt;=Data!$J$3),"Yes",IF(AND(C7="FRI",F7&lt;&gt;0,I7&gt;=Data!$J$5),"Yes",IF(AND(C7&lt;&gt;"FRI",F7=0,G7&lt;&gt;"",I7&gt;=Data!$J$4),"Yes",IF(AND(C7="FRI",F7=0,G7&lt;&gt;"",I7&gt;=Data!$J$6),"Yes","No"))))))))</f>
        <v/>
      </c>
    </row>
    <row r="8" spans="2:13" x14ac:dyDescent="0.25">
      <c r="B8" s="64">
        <f t="shared" ref="B8:B18" si="2">B7+1</f>
        <v>41412</v>
      </c>
      <c r="C8" s="65" t="str">
        <f t="shared" ref="C8:C18" si="3">IF(C7="MON", "TUE", IF(C7="TUE", "WED", IF(C7="WED", "THU", IF(C7="THU", "FRI", IF(C7="FRI", "SAT", IF(C7="SAT", "SUN", "MON"))))))</f>
        <v>SAT</v>
      </c>
      <c r="D8" s="4"/>
      <c r="E8" s="5"/>
      <c r="F8" s="66">
        <f t="shared" si="0"/>
        <v>0</v>
      </c>
      <c r="G8" s="4" t="s">
        <v>66</v>
      </c>
      <c r="H8" s="7"/>
      <c r="I8" s="31">
        <f t="shared" si="1"/>
        <v>0</v>
      </c>
      <c r="J8" s="18"/>
      <c r="K8" s="30" t="str">
        <f>IF(OR(G8="Holiday", G8="Flex Holiday"), "", IF(J8="No",(IF(AND(F8=0,H8=0),"",IF(AND(C8&lt;&gt;"FRI",F8&lt;&gt;0,I8&gt;=Data!$K$3),"Yes",IF(AND(C8="FRI",F8&lt;&gt;0,I8&gt;=Data!$K$5),"Yes",IF(AND(C8&lt;&gt;"FRI",F8=0,G8&lt;&gt;"",I8&gt;=Data!$K$4),"Yes",IF(AND(C8="FRI",F8=0,G8&lt;&gt;"",I8&gt;=Data!$K$6),"Yes","No")))))),(IF(AND(F8=0,H8=0),"",IF(AND(C8&lt;&gt;"FRI",F8&lt;&gt;0,I8&gt;=Data!$J$3),"Yes",IF(AND(C8="FRI",F8&lt;&gt;0,I8&gt;=Data!$J$5),"Yes",IF(AND(C8&lt;&gt;"FRI",F8=0,G8&lt;&gt;"",I8&gt;=Data!$J$4),"Yes",IF(AND(C8="FRI",F8=0,G8&lt;&gt;"",I8&gt;=Data!$J$6),"Yes","No"))))))))</f>
        <v/>
      </c>
    </row>
    <row r="9" spans="2:13" x14ac:dyDescent="0.25">
      <c r="B9" s="64">
        <f t="shared" si="2"/>
        <v>41413</v>
      </c>
      <c r="C9" s="65" t="str">
        <f t="shared" si="3"/>
        <v>SUN</v>
      </c>
      <c r="D9" s="4"/>
      <c r="E9" s="5"/>
      <c r="F9" s="66">
        <f t="shared" si="0"/>
        <v>0</v>
      </c>
      <c r="G9" s="4" t="s">
        <v>66</v>
      </c>
      <c r="H9" s="7"/>
      <c r="I9" s="31">
        <f t="shared" si="1"/>
        <v>0</v>
      </c>
      <c r="J9" s="18"/>
      <c r="K9" s="30" t="str">
        <f>IF(OR(G9="Holiday", G9="Flex Holiday"), "", IF(J9="No",(IF(AND(F9=0,H9=0),"",IF(AND(C9&lt;&gt;"FRI",F9&lt;&gt;0,I9&gt;=Data!$K$3),"Yes",IF(AND(C9="FRI",F9&lt;&gt;0,I9&gt;=Data!$K$5),"Yes",IF(AND(C9&lt;&gt;"FRI",F9=0,G9&lt;&gt;"",I9&gt;=Data!$K$4),"Yes",IF(AND(C9="FRI",F9=0,G9&lt;&gt;"",I9&gt;=Data!$K$6),"Yes","No")))))),(IF(AND(F9=0,H9=0),"",IF(AND(C9&lt;&gt;"FRI",F9&lt;&gt;0,I9&gt;=Data!$J$3),"Yes",IF(AND(C9="FRI",F9&lt;&gt;0,I9&gt;=Data!$J$5),"Yes",IF(AND(C9&lt;&gt;"FRI",F9=0,G9&lt;&gt;"",I9&gt;=Data!$J$4),"Yes",IF(AND(C9="FRI",F9=0,G9&lt;&gt;"",I9&gt;=Data!$J$6),"Yes","No"))))))))</f>
        <v/>
      </c>
    </row>
    <row r="10" spans="2:13" x14ac:dyDescent="0.25">
      <c r="B10" s="64">
        <f t="shared" si="2"/>
        <v>41414</v>
      </c>
      <c r="C10" s="65" t="str">
        <f t="shared" si="3"/>
        <v>MON</v>
      </c>
      <c r="D10" s="4"/>
      <c r="E10" s="5"/>
      <c r="F10" s="66">
        <f t="shared" si="0"/>
        <v>0</v>
      </c>
      <c r="G10" s="4"/>
      <c r="H10" s="7"/>
      <c r="I10" s="31">
        <f t="shared" si="1"/>
        <v>0</v>
      </c>
      <c r="J10" s="18"/>
      <c r="K10" s="30" t="str">
        <f>IF(OR(G10="Holiday", G10="Flex Holiday"), "", IF(J10="No",(IF(AND(F10=0,H10=0),"",IF(AND(C10&lt;&gt;"FRI",F10&lt;&gt;0,I10&gt;=Data!$K$3),"Yes",IF(AND(C10="FRI",F10&lt;&gt;0,I10&gt;=Data!$K$5),"Yes",IF(AND(C10&lt;&gt;"FRI",F10=0,G10&lt;&gt;"",I10&gt;=Data!$K$4),"Yes",IF(AND(C10="FRI",F10=0,G10&lt;&gt;"",I10&gt;=Data!$K$6),"Yes","No")))))),(IF(AND(F10=0,H10=0),"",IF(AND(C10&lt;&gt;"FRI",F10&lt;&gt;0,I10&gt;=Data!$J$3),"Yes",IF(AND(C10="FRI",F10&lt;&gt;0,I10&gt;=Data!$J$5),"Yes",IF(AND(C10&lt;&gt;"FRI",F10=0,G10&lt;&gt;"",I10&gt;=Data!$J$4),"Yes",IF(AND(C10="FRI",F10=0,G10&lt;&gt;"",I10&gt;=Data!$J$6),"Yes","No"))))))))</f>
        <v/>
      </c>
    </row>
    <row r="11" spans="2:13" x14ac:dyDescent="0.25">
      <c r="B11" s="64">
        <f t="shared" si="2"/>
        <v>41415</v>
      </c>
      <c r="C11" s="65" t="str">
        <f t="shared" si="3"/>
        <v>TUE</v>
      </c>
      <c r="D11" s="4"/>
      <c r="E11" s="5"/>
      <c r="F11" s="66">
        <f t="shared" si="0"/>
        <v>0</v>
      </c>
      <c r="G11" s="4"/>
      <c r="H11" s="7"/>
      <c r="I11" s="31">
        <f t="shared" si="1"/>
        <v>0</v>
      </c>
      <c r="J11" s="18"/>
      <c r="K11" s="30" t="str">
        <f>IF(OR(G11="Holiday", G11="Flex Holiday"), "", IF(J11="No",(IF(AND(F11=0,H11=0),"",IF(AND(C11&lt;&gt;"FRI",F11&lt;&gt;0,I11&gt;=Data!$K$3),"Yes",IF(AND(C11="FRI",F11&lt;&gt;0,I11&gt;=Data!$K$5),"Yes",IF(AND(C11&lt;&gt;"FRI",F11=0,G11&lt;&gt;"",I11&gt;=Data!$K$4),"Yes",IF(AND(C11="FRI",F11=0,G11&lt;&gt;"",I11&gt;=Data!$K$6),"Yes","No")))))),(IF(AND(F11=0,H11=0),"",IF(AND(C11&lt;&gt;"FRI",F11&lt;&gt;0,I11&gt;=Data!$J$3),"Yes",IF(AND(C11="FRI",F11&lt;&gt;0,I11&gt;=Data!$J$5),"Yes",IF(AND(C11&lt;&gt;"FRI",F11=0,G11&lt;&gt;"",I11&gt;=Data!$J$4),"Yes",IF(AND(C11="FRI",F11=0,G11&lt;&gt;"",I11&gt;=Data!$J$6),"Yes","No"))))))))</f>
        <v/>
      </c>
    </row>
    <row r="12" spans="2:13" x14ac:dyDescent="0.25">
      <c r="B12" s="64">
        <f t="shared" si="2"/>
        <v>41416</v>
      </c>
      <c r="C12" s="65" t="str">
        <f t="shared" si="3"/>
        <v>WED</v>
      </c>
      <c r="D12" s="4"/>
      <c r="E12" s="5"/>
      <c r="F12" s="66">
        <f t="shared" si="0"/>
        <v>0</v>
      </c>
      <c r="G12" s="4" t="s">
        <v>12</v>
      </c>
      <c r="H12" s="7"/>
      <c r="I12" s="31">
        <f t="shared" si="1"/>
        <v>0</v>
      </c>
      <c r="J12" s="18"/>
      <c r="K12" s="30" t="str">
        <f>IF(OR(G12="Holiday", G12="Flex Holiday"), "", IF(J12="No",(IF(AND(F12=0,H12=0),"",IF(AND(C12&lt;&gt;"FRI",F12&lt;&gt;0,I12&gt;=Data!$K$3),"Yes",IF(AND(C12="FRI",F12&lt;&gt;0,I12&gt;=Data!$K$5),"Yes",IF(AND(C12&lt;&gt;"FRI",F12=0,G12&lt;&gt;"",I12&gt;=Data!$K$4),"Yes",IF(AND(C12="FRI",F12=0,G12&lt;&gt;"",I12&gt;=Data!$K$6),"Yes","No")))))),(IF(AND(F12=0,H12=0),"",IF(AND(C12&lt;&gt;"FRI",F12&lt;&gt;0,I12&gt;=Data!$J$3),"Yes",IF(AND(C12="FRI",F12&lt;&gt;0,I12&gt;=Data!$J$5),"Yes",IF(AND(C12&lt;&gt;"FRI",F12=0,G12&lt;&gt;"",I12&gt;=Data!$J$4),"Yes",IF(AND(C12="FRI",F12=0,G12&lt;&gt;"",I12&gt;=Data!$J$6),"Yes","No"))))))))</f>
        <v/>
      </c>
    </row>
    <row r="13" spans="2:13" x14ac:dyDescent="0.25">
      <c r="B13" s="64">
        <f t="shared" si="2"/>
        <v>41417</v>
      </c>
      <c r="C13" s="65" t="str">
        <f t="shared" si="3"/>
        <v>THU</v>
      </c>
      <c r="D13" s="4"/>
      <c r="E13" s="5"/>
      <c r="F13" s="66">
        <f t="shared" si="0"/>
        <v>0</v>
      </c>
      <c r="G13" s="4"/>
      <c r="H13" s="7"/>
      <c r="I13" s="31">
        <f t="shared" si="1"/>
        <v>0</v>
      </c>
      <c r="J13" s="18"/>
      <c r="K13" s="30" t="str">
        <f>IF(OR(G13="Holiday", G13="Flex Holiday"), "", IF(J13="No",(IF(AND(F13=0,H13=0),"",IF(AND(C13&lt;&gt;"FRI",F13&lt;&gt;0,I13&gt;=Data!$K$3),"Yes",IF(AND(C13="FRI",F13&lt;&gt;0,I13&gt;=Data!$K$5),"Yes",IF(AND(C13&lt;&gt;"FRI",F13=0,G13&lt;&gt;"",I13&gt;=Data!$K$4),"Yes",IF(AND(C13="FRI",F13=0,G13&lt;&gt;"",I13&gt;=Data!$K$6),"Yes","No")))))),(IF(AND(F13=0,H13=0),"",IF(AND(C13&lt;&gt;"FRI",F13&lt;&gt;0,I13&gt;=Data!$J$3),"Yes",IF(AND(C13="FRI",F13&lt;&gt;0,I13&gt;=Data!$J$5),"Yes",IF(AND(C13&lt;&gt;"FRI",F13=0,G13&lt;&gt;"",I13&gt;=Data!$J$4),"Yes",IF(AND(C13="FRI",F13=0,G13&lt;&gt;"",I13&gt;=Data!$J$6),"Yes","No"))))))))</f>
        <v/>
      </c>
      <c r="M13" s="67"/>
    </row>
    <row r="14" spans="2:13" x14ac:dyDescent="0.25">
      <c r="B14" s="64">
        <f t="shared" si="2"/>
        <v>41418</v>
      </c>
      <c r="C14" s="65" t="str">
        <f t="shared" si="3"/>
        <v>FRI</v>
      </c>
      <c r="D14" s="4"/>
      <c r="E14" s="5"/>
      <c r="F14" s="66">
        <f t="shared" si="0"/>
        <v>0</v>
      </c>
      <c r="G14" s="4"/>
      <c r="H14" s="7"/>
      <c r="I14" s="31">
        <f t="shared" si="1"/>
        <v>0</v>
      </c>
      <c r="J14" s="18"/>
      <c r="K14" s="30" t="str">
        <f>IF(OR(G14="Holiday", G14="Flex Holiday"), "", IF(J14="No",(IF(AND(F14=0,H14=0),"",IF(AND(C14&lt;&gt;"FRI",F14&lt;&gt;0,I14&gt;=Data!$K$3),"Yes",IF(AND(C14="FRI",F14&lt;&gt;0,I14&gt;=Data!$K$5),"Yes",IF(AND(C14&lt;&gt;"FRI",F14=0,G14&lt;&gt;"",I14&gt;=Data!$K$4),"Yes",IF(AND(C14="FRI",F14=0,G14&lt;&gt;"",I14&gt;=Data!$K$6),"Yes","No")))))),(IF(AND(F14=0,H14=0),"",IF(AND(C14&lt;&gt;"FRI",F14&lt;&gt;0,I14&gt;=Data!$J$3),"Yes",IF(AND(C14="FRI",F14&lt;&gt;0,I14&gt;=Data!$J$5),"Yes",IF(AND(C14&lt;&gt;"FRI",F14=0,G14&lt;&gt;"",I14&gt;=Data!$J$4),"Yes",IF(AND(C14="FRI",F14=0,G14&lt;&gt;"",I14&gt;=Data!$J$6),"Yes","No"))))))))</f>
        <v/>
      </c>
    </row>
    <row r="15" spans="2:13" x14ac:dyDescent="0.25">
      <c r="B15" s="64">
        <f t="shared" si="2"/>
        <v>41419</v>
      </c>
      <c r="C15" s="65" t="str">
        <f t="shared" si="3"/>
        <v>SAT</v>
      </c>
      <c r="D15" s="4"/>
      <c r="E15" s="5"/>
      <c r="F15" s="66">
        <f t="shared" si="0"/>
        <v>0</v>
      </c>
      <c r="G15" s="4" t="s">
        <v>66</v>
      </c>
      <c r="H15" s="7"/>
      <c r="I15" s="31">
        <f t="shared" si="1"/>
        <v>0</v>
      </c>
      <c r="J15" s="18"/>
      <c r="K15" s="30" t="str">
        <f>IF(OR(G15="Holiday", G15="Flex Holiday"), "", IF(J15="No",(IF(AND(F15=0,H15=0),"",IF(AND(C15&lt;&gt;"FRI",F15&lt;&gt;0,I15&gt;=Data!$K$3),"Yes",IF(AND(C15="FRI",F15&lt;&gt;0,I15&gt;=Data!$K$5),"Yes",IF(AND(C15&lt;&gt;"FRI",F15=0,G15&lt;&gt;"",I15&gt;=Data!$K$4),"Yes",IF(AND(C15="FRI",F15=0,G15&lt;&gt;"",I15&gt;=Data!$K$6),"Yes","No")))))),(IF(AND(F15=0,H15=0),"",IF(AND(C15&lt;&gt;"FRI",F15&lt;&gt;0,I15&gt;=Data!$J$3),"Yes",IF(AND(C15="FRI",F15&lt;&gt;0,I15&gt;=Data!$J$5),"Yes",IF(AND(C15&lt;&gt;"FRI",F15=0,G15&lt;&gt;"",I15&gt;=Data!$J$4),"Yes",IF(AND(C15="FRI",F15=0,G15&lt;&gt;"",I15&gt;=Data!$J$6),"Yes","No"))))))))</f>
        <v/>
      </c>
    </row>
    <row r="16" spans="2:13" x14ac:dyDescent="0.25">
      <c r="B16" s="64">
        <f t="shared" si="2"/>
        <v>41420</v>
      </c>
      <c r="C16" s="65" t="str">
        <f t="shared" si="3"/>
        <v>SUN</v>
      </c>
      <c r="D16" s="4"/>
      <c r="E16" s="5"/>
      <c r="F16" s="66">
        <f t="shared" si="0"/>
        <v>0</v>
      </c>
      <c r="G16" s="4" t="s">
        <v>66</v>
      </c>
      <c r="H16" s="7"/>
      <c r="I16" s="31">
        <f t="shared" si="1"/>
        <v>0</v>
      </c>
      <c r="J16" s="18"/>
      <c r="K16" s="30" t="str">
        <f>IF(OR(G16="Holiday", G16="Flex Holiday"), "", IF(J16="No",(IF(AND(F16=0,H16=0),"",IF(AND(C16&lt;&gt;"FRI",F16&lt;&gt;0,I16&gt;=Data!$K$3),"Yes",IF(AND(C16="FRI",F16&lt;&gt;0,I16&gt;=Data!$K$5),"Yes",IF(AND(C16&lt;&gt;"FRI",F16=0,G16&lt;&gt;"",I16&gt;=Data!$K$4),"Yes",IF(AND(C16="FRI",F16=0,G16&lt;&gt;"",I16&gt;=Data!$K$6),"Yes","No")))))),(IF(AND(F16=0,H16=0),"",IF(AND(C16&lt;&gt;"FRI",F16&lt;&gt;0,I16&gt;=Data!$J$3),"Yes",IF(AND(C16="FRI",F16&lt;&gt;0,I16&gt;=Data!$J$5),"Yes",IF(AND(C16&lt;&gt;"FRI",F16=0,G16&lt;&gt;"",I16&gt;=Data!$J$4),"Yes",IF(AND(C16="FRI",F16=0,G16&lt;&gt;"",I16&gt;=Data!$J$6),"Yes","No"))))))))</f>
        <v/>
      </c>
    </row>
    <row r="17" spans="2:11" x14ac:dyDescent="0.25">
      <c r="B17" s="64">
        <f t="shared" si="2"/>
        <v>41421</v>
      </c>
      <c r="C17" s="65" t="str">
        <f t="shared" si="3"/>
        <v>MON</v>
      </c>
      <c r="D17" s="4"/>
      <c r="E17" s="5"/>
      <c r="F17" s="66">
        <f t="shared" si="0"/>
        <v>0</v>
      </c>
      <c r="G17" s="4" t="s">
        <v>20</v>
      </c>
      <c r="H17" s="7">
        <v>0.33333333333333337</v>
      </c>
      <c r="I17" s="31">
        <f t="shared" si="1"/>
        <v>0.33333333333333337</v>
      </c>
      <c r="J17" s="18"/>
      <c r="K17" s="30" t="str">
        <f>IF(OR(G17="Holiday", G17="Flex Holiday"), "", IF(J17="No",(IF(AND(F17=0,H17=0),"",IF(AND(C17&lt;&gt;"FRI",F17&lt;&gt;0,I17&gt;=Data!$K$3),"Yes",IF(AND(C17="FRI",F17&lt;&gt;0,I17&gt;=Data!$K$5),"Yes",IF(AND(C17&lt;&gt;"FRI",F17=0,G17&lt;&gt;"",I17&gt;=Data!$K$4),"Yes",IF(AND(C17="FRI",F17=0,G17&lt;&gt;"",I17&gt;=Data!$K$6),"Yes","No")))))),(IF(AND(F17=0,H17=0),"",IF(AND(C17&lt;&gt;"FRI",F17&lt;&gt;0,I17&gt;=Data!$J$3),"Yes",IF(AND(C17="FRI",F17&lt;&gt;0,I17&gt;=Data!$J$5),"Yes",IF(AND(C17&lt;&gt;"FRI",F17=0,G17&lt;&gt;"",I17&gt;=Data!$J$4),"Yes",IF(AND(C17="FRI",F17=0,G17&lt;&gt;"",I17&gt;=Data!$J$6),"Yes","No"))))))))</f>
        <v/>
      </c>
    </row>
    <row r="18" spans="2:11" x14ac:dyDescent="0.25">
      <c r="B18" s="64">
        <f t="shared" si="2"/>
        <v>41422</v>
      </c>
      <c r="C18" s="65" t="str">
        <f t="shared" si="3"/>
        <v>TUE</v>
      </c>
      <c r="D18" s="4"/>
      <c r="E18" s="5"/>
      <c r="F18" s="66">
        <f t="shared" si="0"/>
        <v>0</v>
      </c>
      <c r="G18" s="4"/>
      <c r="H18" s="7"/>
      <c r="I18" s="31">
        <f t="shared" si="1"/>
        <v>0</v>
      </c>
      <c r="J18" s="18"/>
      <c r="K18" s="30" t="str">
        <f>IF(OR(G18="Holiday", G18="Flex Holiday"), "", IF(J18="No",(IF(AND(F18=0,H18=0),"",IF(AND(C18&lt;&gt;"FRI",F18&lt;&gt;0,I18&gt;=Data!$K$3),"Yes",IF(AND(C18="FRI",F18&lt;&gt;0,I18&gt;=Data!$K$5),"Yes",IF(AND(C18&lt;&gt;"FRI",F18=0,G18&lt;&gt;"",I18&gt;=Data!$K$4),"Yes",IF(AND(C18="FRI",F18=0,G18&lt;&gt;"",I18&gt;=Data!$K$6),"Yes","No")))))),(IF(AND(F18=0,H18=0),"",IF(AND(C18&lt;&gt;"FRI",F18&lt;&gt;0,I18&gt;=Data!$J$3),"Yes",IF(AND(C18="FRI",F18&lt;&gt;0,I18&gt;=Data!$J$5),"Yes",IF(AND(C18&lt;&gt;"FRI",F18=0,G18&lt;&gt;"",I18&gt;=Data!$J$4),"Yes",IF(AND(C18="FRI",F18=0,G18&lt;&gt;"",I18&gt;=Data!$J$6),"Yes","No"))))))))</f>
        <v/>
      </c>
    </row>
    <row r="19" spans="2:11" x14ac:dyDescent="0.25">
      <c r="B19" s="64">
        <f>IF(B6="2/16", IF(OR(C1=2016,C1=2020,C1=2024,C1=2028),"2/29",""), B18+1)</f>
        <v>41423</v>
      </c>
      <c r="C19" s="65" t="str">
        <f>IF(B19="","",IF(C18="MON", "TUE", IF(C18="TUE", "WED", IF(C18="WED", "THU", IF(C18="THU", "FRI", IF(C18="FRI", "SAT", IF(C18="SAT", "SUN", "MON")))))))</f>
        <v>WED</v>
      </c>
      <c r="D19" s="4"/>
      <c r="E19" s="5"/>
      <c r="F19" s="66">
        <f t="shared" si="0"/>
        <v>0</v>
      </c>
      <c r="G19" s="4"/>
      <c r="H19" s="7"/>
      <c r="I19" s="31">
        <f t="shared" si="1"/>
        <v>0</v>
      </c>
      <c r="J19" s="18"/>
      <c r="K19" s="30" t="str">
        <f>IF(OR(G19="Holiday", G19="Flex Holiday"), "", IF(J19="No",(IF(AND(F19=0,H19=0),"",IF(AND(C19&lt;&gt;"FRI",F19&lt;&gt;0,I19&gt;=Data!$K$3),"Yes",IF(AND(C19="FRI",F19&lt;&gt;0,I19&gt;=Data!$K$5),"Yes",IF(AND(C19&lt;&gt;"FRI",F19=0,G19&lt;&gt;"",I19&gt;=Data!$K$4),"Yes",IF(AND(C19="FRI",F19=0,G19&lt;&gt;"",I19&gt;=Data!$K$6),"Yes","No")))))),(IF(AND(F19=0,H19=0),"",IF(AND(C19&lt;&gt;"FRI",F19&lt;&gt;0,I19&gt;=Data!$J$3),"Yes",IF(AND(C19="FRI",F19&lt;&gt;0,I19&gt;=Data!$J$5),"Yes",IF(AND(C19&lt;&gt;"FRI",F19=0,G19&lt;&gt;"",I19&gt;=Data!$J$4),"Yes",IF(AND(C19="FRI",F19=0,G19&lt;&gt;"",I19&gt;=Data!$J$6),"Yes","No"))))))))</f>
        <v/>
      </c>
    </row>
    <row r="20" spans="2:11" x14ac:dyDescent="0.25">
      <c r="B20" s="64">
        <f>IF(B6="2/16", "", B19+1)</f>
        <v>41424</v>
      </c>
      <c r="C20" s="65" t="str">
        <f t="shared" ref="C20:C21" si="4">IF(B20="","",IF(C19="MON", "TUE", IF(C19="TUE", "WED", IF(C19="WED", "THU", IF(C19="THU", "FRI", IF(C19="FRI", "SAT", IF(C19="SAT", "SUN", "MON")))))))</f>
        <v>THU</v>
      </c>
      <c r="D20" s="4"/>
      <c r="E20" s="5"/>
      <c r="F20" s="66">
        <f t="shared" si="0"/>
        <v>0</v>
      </c>
      <c r="G20" s="4"/>
      <c r="H20" s="7"/>
      <c r="I20" s="31">
        <f t="shared" si="1"/>
        <v>0</v>
      </c>
      <c r="J20" s="18"/>
      <c r="K20" s="30" t="str">
        <f>IF(OR(G20="Holiday", G20="Flex Holiday"), "", IF(J20="No",(IF(AND(F20=0,H20=0),"",IF(AND(C20&lt;&gt;"FRI",F20&lt;&gt;0,I20&gt;=Data!$K$3),"Yes",IF(AND(C20="FRI",F20&lt;&gt;0,I20&gt;=Data!$K$5),"Yes",IF(AND(C20&lt;&gt;"FRI",F20=0,G20&lt;&gt;"",I20&gt;=Data!$K$4),"Yes",IF(AND(C20="FRI",F20=0,G20&lt;&gt;"",I20&gt;=Data!$K$6),"Yes","No")))))),(IF(AND(F20=0,H20=0),"",IF(AND(C20&lt;&gt;"FRI",F20&lt;&gt;0,I20&gt;=Data!$J$3),"Yes",IF(AND(C20="FRI",F20&lt;&gt;0,I20&gt;=Data!$J$5),"Yes",IF(AND(C20&lt;&gt;"FRI",F20=0,G20&lt;&gt;"",I20&gt;=Data!$J$4),"Yes",IF(AND(C20="FRI",F20=0,G20&lt;&gt;"",I20&gt;=Data!$J$6),"Yes","No"))))))))</f>
        <v/>
      </c>
    </row>
    <row r="21" spans="2:11" ht="15.75" thickBot="1" x14ac:dyDescent="0.3">
      <c r="B21" s="68">
        <f>IF(B6="1/16", B20+1, IF(B6="2/16", "", IF(B6="3/16", B20+1, IF(B6="4/16", "", IF(B6="5/16", B20+1,  IF(B6="6/16", "", IF(B6="7/16", B20+1, IF(B6="8/16", B20+1,  IF(B6="9/16", "", IF(B6="10/16", B20+1, IF(B6="11/16", "", IF(B6="12/16", B20+1, ""))))))))))))</f>
        <v>41425</v>
      </c>
      <c r="C21" s="69" t="str">
        <f t="shared" si="4"/>
        <v>FRI</v>
      </c>
      <c r="D21" s="8"/>
      <c r="E21" s="9"/>
      <c r="F21" s="70">
        <f t="shared" si="0"/>
        <v>0</v>
      </c>
      <c r="G21" s="8" t="s">
        <v>65</v>
      </c>
      <c r="H21" s="10"/>
      <c r="I21" s="36">
        <f t="shared" si="1"/>
        <v>0</v>
      </c>
      <c r="J21" s="19"/>
      <c r="K21" s="38" t="str">
        <f>IF(OR(G21="Holiday", G21="Flex Holiday"), "", IF(J21="No",(IF(AND(F21=0,H21=0),"",IF(AND(C21&lt;&gt;"FRI",F21&lt;&gt;0,I21&gt;=Data!$K$3),"Yes",IF(AND(C21="FRI",F21&lt;&gt;0,I21&gt;=Data!$K$5),"Yes",IF(AND(C21&lt;&gt;"FRI",F21=0,G21&lt;&gt;"",I21&gt;=Data!$K$4),"Yes",IF(AND(C21="FRI",F21=0,G21&lt;&gt;"",I21&gt;=Data!$K$6),"Yes","No")))))),(IF(AND(F21=0,H21=0),"",IF(AND(C21&lt;&gt;"FRI",F21&lt;&gt;0,I21&gt;=Data!$J$3),"Yes",IF(AND(C21="FRI",F21&lt;&gt;0,I21&gt;=Data!$J$5),"Yes",IF(AND(C21&lt;&gt;"FRI",F21=0,G21&lt;&gt;"",I21&gt;=Data!$J$4),"Yes",IF(AND(C21="FRI",F21=0,G21&lt;&gt;"",I21&gt;=Data!$J$6),"Yes","No"))))))))</f>
        <v/>
      </c>
    </row>
    <row r="22" spans="2:11" ht="15.75" thickBot="1" x14ac:dyDescent="0.3">
      <c r="D22" s="72"/>
      <c r="E22" s="72"/>
      <c r="F22" s="63"/>
      <c r="G22" s="72"/>
      <c r="H22" s="39" t="s">
        <v>22</v>
      </c>
      <c r="I22" s="40">
        <f>SUM(I6:I21)*24</f>
        <v>8</v>
      </c>
      <c r="J22" s="41"/>
    </row>
    <row r="23" spans="2:11" x14ac:dyDescent="0.25">
      <c r="B23" s="60"/>
      <c r="C23" s="60"/>
    </row>
    <row r="24" spans="2:11" ht="15" customHeight="1" x14ac:dyDescent="0.25">
      <c r="B24" s="74" t="s">
        <v>25</v>
      </c>
      <c r="C24" s="75"/>
      <c r="D24" s="75"/>
      <c r="E24" s="75"/>
      <c r="F24" s="76"/>
      <c r="G24" s="60" t="s">
        <v>70</v>
      </c>
    </row>
    <row r="25" spans="2:11" ht="15" customHeight="1" x14ac:dyDescent="0.25">
      <c r="B25" s="77"/>
      <c r="C25" s="78"/>
      <c r="D25" s="78"/>
      <c r="E25" s="78"/>
      <c r="F25" s="79"/>
      <c r="G25" s="60" t="s">
        <v>72</v>
      </c>
    </row>
    <row r="28" spans="2:11" x14ac:dyDescent="0.25">
      <c r="B28" s="73" t="s">
        <v>62</v>
      </c>
    </row>
    <row r="29" spans="2:11" x14ac:dyDescent="0.25">
      <c r="B29" s="93" t="s">
        <v>64</v>
      </c>
      <c r="C29" s="94"/>
      <c r="D29" s="94"/>
      <c r="E29" s="94"/>
      <c r="F29" s="94"/>
      <c r="G29" s="94"/>
      <c r="H29" s="94"/>
      <c r="I29" s="94"/>
      <c r="J29" s="94"/>
      <c r="K29" s="95"/>
    </row>
    <row r="30" spans="2:11" x14ac:dyDescent="0.25">
      <c r="B30" s="96" t="s">
        <v>64</v>
      </c>
      <c r="C30" s="97"/>
      <c r="D30" s="97"/>
      <c r="E30" s="97"/>
      <c r="F30" s="97"/>
      <c r="G30" s="97"/>
      <c r="H30" s="97"/>
      <c r="I30" s="97"/>
      <c r="J30" s="97"/>
      <c r="K30" s="98"/>
    </row>
    <row r="31" spans="2:11" x14ac:dyDescent="0.25">
      <c r="B31" s="96" t="s">
        <v>64</v>
      </c>
      <c r="C31" s="97"/>
      <c r="D31" s="97"/>
      <c r="E31" s="97"/>
      <c r="F31" s="97"/>
      <c r="G31" s="97"/>
      <c r="H31" s="97"/>
      <c r="I31" s="97"/>
      <c r="J31" s="97"/>
      <c r="K31" s="98"/>
    </row>
    <row r="32" spans="2:11" x14ac:dyDescent="0.25">
      <c r="B32" s="96" t="s">
        <v>64</v>
      </c>
      <c r="C32" s="97"/>
      <c r="D32" s="97"/>
      <c r="E32" s="97"/>
      <c r="F32" s="97"/>
      <c r="G32" s="97"/>
      <c r="H32" s="97"/>
      <c r="I32" s="97"/>
      <c r="J32" s="97"/>
      <c r="K32" s="98"/>
    </row>
    <row r="33" spans="2:11" x14ac:dyDescent="0.25">
      <c r="B33" s="96" t="s">
        <v>64</v>
      </c>
      <c r="C33" s="97"/>
      <c r="D33" s="97"/>
      <c r="E33" s="97"/>
      <c r="F33" s="97"/>
      <c r="G33" s="97"/>
      <c r="H33" s="97"/>
      <c r="I33" s="97"/>
      <c r="J33" s="97"/>
      <c r="K33" s="98"/>
    </row>
    <row r="34" spans="2:11" x14ac:dyDescent="0.25">
      <c r="B34" s="96" t="s">
        <v>64</v>
      </c>
      <c r="C34" s="97"/>
      <c r="D34" s="97"/>
      <c r="E34" s="97"/>
      <c r="F34" s="97"/>
      <c r="G34" s="97"/>
      <c r="H34" s="97"/>
      <c r="I34" s="97"/>
      <c r="J34" s="97"/>
      <c r="K34" s="98"/>
    </row>
    <row r="35" spans="2:11" x14ac:dyDescent="0.25">
      <c r="B35" s="90" t="s">
        <v>64</v>
      </c>
      <c r="C35" s="91"/>
      <c r="D35" s="91"/>
      <c r="E35" s="91"/>
      <c r="F35" s="91"/>
      <c r="G35" s="91"/>
      <c r="H35" s="91"/>
      <c r="I35" s="91"/>
      <c r="J35" s="91"/>
      <c r="K35" s="92"/>
    </row>
  </sheetData>
  <sheetProtection password="EFC2" sheet="1" objects="1" scenarios="1"/>
  <protectedRanges>
    <protectedRange sqref="C1 B6:C6 D6:E21 B29:K35 G6:H21 J6:J21" name="Input"/>
  </protectedRanges>
  <mergeCells count="13">
    <mergeCell ref="B35:K35"/>
    <mergeCell ref="B29:K29"/>
    <mergeCell ref="B30:K30"/>
    <mergeCell ref="B31:K31"/>
    <mergeCell ref="B32:K32"/>
    <mergeCell ref="B33:K33"/>
    <mergeCell ref="B34:K34"/>
    <mergeCell ref="B24:F25"/>
    <mergeCell ref="J1:K1"/>
    <mergeCell ref="B4:C5"/>
    <mergeCell ref="D4:F4"/>
    <mergeCell ref="G4:H4"/>
    <mergeCell ref="I4:I5"/>
  </mergeCells>
  <conditionalFormatting sqref="K6:K21">
    <cfRule type="cellIs" dxfId="12" priority="5" operator="equal">
      <formula>"No"</formula>
    </cfRule>
    <cfRule type="cellIs" dxfId="11" priority="6" operator="equal">
      <formula>"Yes"</formula>
    </cfRule>
  </conditionalFormatting>
  <conditionalFormatting sqref="J6:J21">
    <cfRule type="cellIs" dxfId="10" priority="4" operator="equal">
      <formula>"No"</formula>
    </cfRule>
  </conditionalFormatting>
  <conditionalFormatting sqref="G6:G21">
    <cfRule type="cellIs" dxfId="9" priority="1" operator="equal">
      <formula>"Admin Leave"</formula>
    </cfRule>
    <cfRule type="cellIs" dxfId="8" priority="2" operator="equal">
      <formula>"Flex Friday"</formula>
    </cfRule>
    <cfRule type="cellIs" dxfId="7" priority="3" operator="equal">
      <formula>"Weekend"</formula>
    </cfRule>
  </conditionalFormatting>
  <pageMargins left="1" right="1" top="0.5" bottom="0.5" header="0.5" footer="0.5"/>
  <pageSetup orientation="landscape" horizontalDpi="0" verticalDpi="0" r:id="rId1"/>
  <headerFooter>
    <oddFooter>&amp;CHonor Codes are in place!</oddFooter>
  </headerFooter>
  <ignoredErrors>
    <ignoredError sqref="B19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Data!$H$3:$H$5</xm:f>
          </x14:formula1>
          <xm:sqref>J6:J21</xm:sqref>
        </x14:dataValidation>
        <x14:dataValidation type="list" allowBlank="1" showInputMessage="1" showErrorMessage="1">
          <x14:formula1>
            <xm:f>Data!$F$3:$F$14</xm:f>
          </x14:formula1>
          <xm:sqref>G6:G21</xm:sqref>
        </x14:dataValidation>
        <x14:dataValidation type="list" allowBlank="1" showInputMessage="1" showErrorMessage="1">
          <x14:formula1>
            <xm:f>Data!$D$3:$D$9</xm:f>
          </x14:formula1>
          <xm:sqref>C6</xm:sqref>
        </x14:dataValidation>
        <x14:dataValidation type="list" allowBlank="1" showInputMessage="1" showErrorMessage="1">
          <x14:formula1>
            <xm:f>Data!$O$3:$O$51</xm:f>
          </x14:formula1>
          <xm:sqref>H6:H21</xm:sqref>
        </x14:dataValidation>
        <x14:dataValidation type="list" allowBlank="1" showInputMessage="1" showErrorMessage="1">
          <x14:formula1>
            <xm:f>Data!$M$3:$M$75</xm:f>
          </x14:formula1>
          <xm:sqref>D6:E21</xm:sqref>
        </x14:dataValidation>
        <x14:dataValidation type="list" allowBlank="1" showInputMessage="1" showErrorMessage="1">
          <x14:formula1>
            <xm:f>Data!$C$3:$C$14</xm:f>
          </x14:formula1>
          <xm:sqref>B6</xm:sqref>
        </x14:dataValidation>
        <x14:dataValidation type="list" allowBlank="1" showInputMessage="1" showErrorMessage="1">
          <x14:formula1>
            <xm:f>Data!$A$3:$A$20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B1:M35"/>
  <sheetViews>
    <sheetView zoomScale="110" zoomScaleNormal="110" zoomScaleSheetLayoutView="110" workbookViewId="0">
      <selection activeCell="J1" sqref="J1:K1"/>
    </sheetView>
  </sheetViews>
  <sheetFormatPr defaultRowHeight="15" x14ac:dyDescent="0.25"/>
  <cols>
    <col min="1" max="1" width="1.5703125" style="60" customWidth="1"/>
    <col min="2" max="2" width="9" style="71" customWidth="1"/>
    <col min="3" max="3" width="9" style="61" customWidth="1"/>
    <col min="4" max="5" width="11.28515625" style="60" customWidth="1"/>
    <col min="6" max="6" width="9.7109375" style="60" customWidth="1"/>
    <col min="7" max="7" width="16.7109375" style="60" customWidth="1"/>
    <col min="8" max="8" width="11.28515625" style="60" customWidth="1"/>
    <col min="9" max="9" width="9.7109375" style="60" customWidth="1"/>
    <col min="10" max="11" width="12.28515625" style="60" customWidth="1"/>
    <col min="12" max="12" width="9.140625" style="60"/>
    <col min="13" max="13" width="9.140625" style="61"/>
    <col min="14" max="16384" width="9.140625" style="60"/>
  </cols>
  <sheetData>
    <row r="1" spans="2:13" ht="21" x14ac:dyDescent="0.25">
      <c r="B1" s="60"/>
      <c r="C1" s="11">
        <v>2013</v>
      </c>
      <c r="D1" s="22" t="s">
        <v>63</v>
      </c>
      <c r="J1" s="80" t="s">
        <v>68</v>
      </c>
      <c r="K1" s="80"/>
    </row>
    <row r="2" spans="2:13" ht="11.25" customHeight="1" x14ac:dyDescent="0.25">
      <c r="B2" s="60"/>
      <c r="C2" s="21"/>
      <c r="D2" s="22"/>
      <c r="J2" s="61"/>
    </row>
    <row r="3" spans="2:13" ht="15.75" thickBot="1" x14ac:dyDescent="0.3">
      <c r="B3" s="23" t="s">
        <v>59</v>
      </c>
    </row>
    <row r="4" spans="2:13" x14ac:dyDescent="0.25">
      <c r="B4" s="81" t="s">
        <v>0</v>
      </c>
      <c r="C4" s="82"/>
      <c r="D4" s="85" t="s">
        <v>18</v>
      </c>
      <c r="E4" s="86"/>
      <c r="F4" s="87"/>
      <c r="G4" s="85" t="s">
        <v>17</v>
      </c>
      <c r="H4" s="87"/>
      <c r="I4" s="108" t="s">
        <v>19</v>
      </c>
      <c r="J4" s="24" t="s">
        <v>26</v>
      </c>
      <c r="K4" s="24" t="s">
        <v>67</v>
      </c>
    </row>
    <row r="5" spans="2:13" s="61" customFormat="1" ht="15.75" thickBot="1" x14ac:dyDescent="0.3">
      <c r="B5" s="83"/>
      <c r="C5" s="84"/>
      <c r="D5" s="25" t="s">
        <v>1</v>
      </c>
      <c r="E5" s="26" t="s">
        <v>2</v>
      </c>
      <c r="F5" s="27" t="s">
        <v>10</v>
      </c>
      <c r="G5" s="25" t="s">
        <v>11</v>
      </c>
      <c r="H5" s="27" t="s">
        <v>10</v>
      </c>
      <c r="I5" s="109"/>
      <c r="J5" s="28" t="s">
        <v>71</v>
      </c>
      <c r="K5" s="28" t="s">
        <v>27</v>
      </c>
    </row>
    <row r="6" spans="2:13" s="61" customFormat="1" x14ac:dyDescent="0.25">
      <c r="B6" s="12" t="s">
        <v>46</v>
      </c>
      <c r="C6" s="13" t="s">
        <v>8</v>
      </c>
      <c r="D6" s="14"/>
      <c r="E6" s="15"/>
      <c r="F6" s="62">
        <f>(E6-D6)</f>
        <v>0</v>
      </c>
      <c r="G6" s="14" t="s">
        <v>66</v>
      </c>
      <c r="H6" s="16"/>
      <c r="I6" s="29">
        <f>F6+H6</f>
        <v>0</v>
      </c>
      <c r="J6" s="20"/>
      <c r="K6" s="30" t="str">
        <f>IF(OR(G6="Holiday", G6="Flex Holiday"), "", IF(J6="No",(IF(AND(F6=0,H6=0),"",IF(AND(C6&lt;&gt;"FRI",F6&lt;&gt;0,I6&gt;=Data!$K$3),"Yes",IF(AND(C6="FRI",F6&lt;&gt;0,I6&gt;=Data!$K$5),"Yes",IF(AND(C6&lt;&gt;"FRI",F6=0,G6&lt;&gt;"",I6&gt;=Data!$K$4),"Yes",IF(AND(C6="FRI",F6=0,G6&lt;&gt;"",I6&gt;=Data!$K$6),"Yes","No")))))),(IF(AND(F6=0,H6=0),"",IF(AND(C6&lt;&gt;"FRI",F6&lt;&gt;0,I6&gt;=Data!$J$3),"Yes",IF(AND(C6="FRI",F6&lt;&gt;0,I6&gt;=Data!$J$5),"Yes",IF(AND(C6&lt;&gt;"FRI",F6=0,G6&lt;&gt;"",I6&gt;=Data!$J$4),"Yes",IF(AND(C6="FRI",F6=0,G6&lt;&gt;"",I6&gt;=Data!$J$6),"Yes","No"))))))))</f>
        <v/>
      </c>
      <c r="L6" s="63"/>
    </row>
    <row r="7" spans="2:13" x14ac:dyDescent="0.25">
      <c r="B7" s="64">
        <f>B6+1</f>
        <v>41427</v>
      </c>
      <c r="C7" s="65" t="str">
        <f>IF(C6="MON", "TUE", IF(C6="TUE", "WED", IF(C6="WED", "THU", IF(C6="THU", "FRI", IF(C6="FRI", "SAT", IF(C6="SAT", "SUN", "MON"))))))</f>
        <v>SUN</v>
      </c>
      <c r="D7" s="14"/>
      <c r="E7" s="15"/>
      <c r="F7" s="66">
        <f t="shared" ref="F7:F20" si="0">(E7-D7)</f>
        <v>0</v>
      </c>
      <c r="G7" s="14" t="s">
        <v>66</v>
      </c>
      <c r="H7" s="17"/>
      <c r="I7" s="31">
        <f t="shared" ref="I7:I20" si="1">F7+H7</f>
        <v>0</v>
      </c>
      <c r="J7" s="20"/>
      <c r="K7" s="30" t="str">
        <f>IF(OR(G7="Holiday", G7="Flex Holiday"), "", IF(J7="No",(IF(AND(F7=0,H7=0),"",IF(AND(C7&lt;&gt;"FRI",F7&lt;&gt;0,I7&gt;=Data!$K$3),"Yes",IF(AND(C7="FRI",F7&lt;&gt;0,I7&gt;=Data!$K$5),"Yes",IF(AND(C7&lt;&gt;"FRI",F7=0,G7&lt;&gt;"",I7&gt;=Data!$K$4),"Yes",IF(AND(C7="FRI",F7=0,G7&lt;&gt;"",I7&gt;=Data!$K$6),"Yes","No")))))),(IF(AND(F7=0,H7=0),"",IF(AND(C7&lt;&gt;"FRI",F7&lt;&gt;0,I7&gt;=Data!$J$3),"Yes",IF(AND(C7="FRI",F7&lt;&gt;0,I7&gt;=Data!$J$5),"Yes",IF(AND(C7&lt;&gt;"FRI",F7=0,G7&lt;&gt;"",I7&gt;=Data!$J$4),"Yes",IF(AND(C7="FRI",F7=0,G7&lt;&gt;"",I7&gt;=Data!$J$6),"Yes","No"))))))))</f>
        <v/>
      </c>
    </row>
    <row r="8" spans="2:13" x14ac:dyDescent="0.25">
      <c r="B8" s="64">
        <f t="shared" ref="B8:B20" si="2">B7+1</f>
        <v>41428</v>
      </c>
      <c r="C8" s="65" t="str">
        <f t="shared" ref="C8:C20" si="3">IF(C7="MON", "TUE", IF(C7="TUE", "WED", IF(C7="WED", "THU", IF(C7="THU", "FRI", IF(C7="FRI", "SAT", IF(C7="SAT", "SUN", "MON"))))))</f>
        <v>MON</v>
      </c>
      <c r="D8" s="14"/>
      <c r="E8" s="15"/>
      <c r="F8" s="66">
        <f t="shared" si="0"/>
        <v>0</v>
      </c>
      <c r="G8" s="14"/>
      <c r="H8" s="17"/>
      <c r="I8" s="31">
        <f t="shared" si="1"/>
        <v>0</v>
      </c>
      <c r="J8" s="20"/>
      <c r="K8" s="30" t="str">
        <f>IF(OR(G8="Holiday", G8="Flex Holiday"), "", IF(J8="No",(IF(AND(F8=0,H8=0),"",IF(AND(C8&lt;&gt;"FRI",F8&lt;&gt;0,I8&gt;=Data!$K$3),"Yes",IF(AND(C8="FRI",F8&lt;&gt;0,I8&gt;=Data!$K$5),"Yes",IF(AND(C8&lt;&gt;"FRI",F8=0,G8&lt;&gt;"",I8&gt;=Data!$K$4),"Yes",IF(AND(C8="FRI",F8=0,G8&lt;&gt;"",I8&gt;=Data!$K$6),"Yes","No")))))),(IF(AND(F8=0,H8=0),"",IF(AND(C8&lt;&gt;"FRI",F8&lt;&gt;0,I8&gt;=Data!$J$3),"Yes",IF(AND(C8="FRI",F8&lt;&gt;0,I8&gt;=Data!$J$5),"Yes",IF(AND(C8&lt;&gt;"FRI",F8=0,G8&lt;&gt;"",I8&gt;=Data!$J$4),"Yes",IF(AND(C8="FRI",F8=0,G8&lt;&gt;"",I8&gt;=Data!$J$6),"Yes","No"))))))))</f>
        <v/>
      </c>
    </row>
    <row r="9" spans="2:13" x14ac:dyDescent="0.25">
      <c r="B9" s="64">
        <f t="shared" si="2"/>
        <v>41429</v>
      </c>
      <c r="C9" s="65" t="str">
        <f t="shared" si="3"/>
        <v>TUE</v>
      </c>
      <c r="D9" s="14"/>
      <c r="E9" s="15"/>
      <c r="F9" s="66">
        <f t="shared" si="0"/>
        <v>0</v>
      </c>
      <c r="G9" s="14"/>
      <c r="H9" s="17"/>
      <c r="I9" s="31">
        <f t="shared" si="1"/>
        <v>0</v>
      </c>
      <c r="J9" s="20"/>
      <c r="K9" s="30" t="str">
        <f>IF(OR(G9="Holiday", G9="Flex Holiday"), "", IF(J9="No",(IF(AND(F9=0,H9=0),"",IF(AND(C9&lt;&gt;"FRI",F9&lt;&gt;0,I9&gt;=Data!$K$3),"Yes",IF(AND(C9="FRI",F9&lt;&gt;0,I9&gt;=Data!$K$5),"Yes",IF(AND(C9&lt;&gt;"FRI",F9=0,G9&lt;&gt;"",I9&gt;=Data!$K$4),"Yes",IF(AND(C9="FRI",F9=0,G9&lt;&gt;"",I9&gt;=Data!$K$6),"Yes","No")))))),(IF(AND(F9=0,H9=0),"",IF(AND(C9&lt;&gt;"FRI",F9&lt;&gt;0,I9&gt;=Data!$J$3),"Yes",IF(AND(C9="FRI",F9&lt;&gt;0,I9&gt;=Data!$J$5),"Yes",IF(AND(C9&lt;&gt;"FRI",F9=0,G9&lt;&gt;"",I9&gt;=Data!$J$4),"Yes",IF(AND(C9="FRI",F9=0,G9&lt;&gt;"",I9&gt;=Data!$J$6),"Yes","No"))))))))</f>
        <v/>
      </c>
    </row>
    <row r="10" spans="2:13" x14ac:dyDescent="0.25">
      <c r="B10" s="64">
        <f t="shared" si="2"/>
        <v>41430</v>
      </c>
      <c r="C10" s="65" t="str">
        <f t="shared" si="3"/>
        <v>WED</v>
      </c>
      <c r="D10" s="14"/>
      <c r="E10" s="15"/>
      <c r="F10" s="66">
        <f t="shared" si="0"/>
        <v>0</v>
      </c>
      <c r="G10" s="14"/>
      <c r="H10" s="17"/>
      <c r="I10" s="31">
        <f t="shared" si="1"/>
        <v>0</v>
      </c>
      <c r="J10" s="20"/>
      <c r="K10" s="30" t="str">
        <f>IF(OR(G10="Holiday", G10="Flex Holiday"), "", IF(J10="No",(IF(AND(F10=0,H10=0),"",IF(AND(C10&lt;&gt;"FRI",F10&lt;&gt;0,I10&gt;=Data!$K$3),"Yes",IF(AND(C10="FRI",F10&lt;&gt;0,I10&gt;=Data!$K$5),"Yes",IF(AND(C10&lt;&gt;"FRI",F10=0,G10&lt;&gt;"",I10&gt;=Data!$K$4),"Yes",IF(AND(C10="FRI",F10=0,G10&lt;&gt;"",I10&gt;=Data!$K$6),"Yes","No")))))),(IF(AND(F10=0,H10=0),"",IF(AND(C10&lt;&gt;"FRI",F10&lt;&gt;0,I10&gt;=Data!$J$3),"Yes",IF(AND(C10="FRI",F10&lt;&gt;0,I10&gt;=Data!$J$5),"Yes",IF(AND(C10&lt;&gt;"FRI",F10=0,G10&lt;&gt;"",I10&gt;=Data!$J$4),"Yes",IF(AND(C10="FRI",F10=0,G10&lt;&gt;"",I10&gt;=Data!$J$6),"Yes","No"))))))))</f>
        <v/>
      </c>
    </row>
    <row r="11" spans="2:13" x14ac:dyDescent="0.25">
      <c r="B11" s="64">
        <f t="shared" si="2"/>
        <v>41431</v>
      </c>
      <c r="C11" s="65" t="str">
        <f t="shared" si="3"/>
        <v>THU</v>
      </c>
      <c r="D11" s="14"/>
      <c r="E11" s="15"/>
      <c r="F11" s="66">
        <f t="shared" si="0"/>
        <v>0</v>
      </c>
      <c r="G11" s="14"/>
      <c r="H11" s="17"/>
      <c r="I11" s="31">
        <f t="shared" si="1"/>
        <v>0</v>
      </c>
      <c r="J11" s="20"/>
      <c r="K11" s="30" t="str">
        <f>IF(OR(G11="Holiday", G11="Flex Holiday"), "", IF(J11="No",(IF(AND(F11=0,H11=0),"",IF(AND(C11&lt;&gt;"FRI",F11&lt;&gt;0,I11&gt;=Data!$K$3),"Yes",IF(AND(C11="FRI",F11&lt;&gt;0,I11&gt;=Data!$K$5),"Yes",IF(AND(C11&lt;&gt;"FRI",F11=0,G11&lt;&gt;"",I11&gt;=Data!$K$4),"Yes",IF(AND(C11="FRI",F11=0,G11&lt;&gt;"",I11&gt;=Data!$K$6),"Yes","No")))))),(IF(AND(F11=0,H11=0),"",IF(AND(C11&lt;&gt;"FRI",F11&lt;&gt;0,I11&gt;=Data!$J$3),"Yes",IF(AND(C11="FRI",F11&lt;&gt;0,I11&gt;=Data!$J$5),"Yes",IF(AND(C11&lt;&gt;"FRI",F11=0,G11&lt;&gt;"",I11&gt;=Data!$J$4),"Yes",IF(AND(C11="FRI",F11=0,G11&lt;&gt;"",I11&gt;=Data!$J$6),"Yes","No"))))))))</f>
        <v/>
      </c>
      <c r="M11" s="59"/>
    </row>
    <row r="12" spans="2:13" x14ac:dyDescent="0.25">
      <c r="B12" s="64">
        <f t="shared" si="2"/>
        <v>41432</v>
      </c>
      <c r="C12" s="65" t="str">
        <f t="shared" si="3"/>
        <v>FRI</v>
      </c>
      <c r="D12" s="14"/>
      <c r="E12" s="15"/>
      <c r="F12" s="66">
        <f t="shared" si="0"/>
        <v>0</v>
      </c>
      <c r="G12" s="14"/>
      <c r="H12" s="17"/>
      <c r="I12" s="31">
        <f t="shared" si="1"/>
        <v>0</v>
      </c>
      <c r="J12" s="20"/>
      <c r="K12" s="30" t="str">
        <f>IF(OR(G12="Holiday", G12="Flex Holiday"), "", IF(J12="No",(IF(AND(F12=0,H12=0),"",IF(AND(C12&lt;&gt;"FRI",F12&lt;&gt;0,I12&gt;=Data!$K$3),"Yes",IF(AND(C12="FRI",F12&lt;&gt;0,I12&gt;=Data!$K$5),"Yes",IF(AND(C12&lt;&gt;"FRI",F12=0,G12&lt;&gt;"",I12&gt;=Data!$K$4),"Yes",IF(AND(C12="FRI",F12=0,G12&lt;&gt;"",I12&gt;=Data!$K$6),"Yes","No")))))),(IF(AND(F12=0,H12=0),"",IF(AND(C12&lt;&gt;"FRI",F12&lt;&gt;0,I12&gt;=Data!$J$3),"Yes",IF(AND(C12="FRI",F12&lt;&gt;0,I12&gt;=Data!$J$5),"Yes",IF(AND(C12&lt;&gt;"FRI",F12=0,G12&lt;&gt;"",I12&gt;=Data!$J$4),"Yes",IF(AND(C12="FRI",F12=0,G12&lt;&gt;"",I12&gt;=Data!$J$6),"Yes","No"))))))))</f>
        <v/>
      </c>
    </row>
    <row r="13" spans="2:13" x14ac:dyDescent="0.25">
      <c r="B13" s="64">
        <f t="shared" si="2"/>
        <v>41433</v>
      </c>
      <c r="C13" s="65" t="str">
        <f t="shared" si="3"/>
        <v>SAT</v>
      </c>
      <c r="D13" s="14"/>
      <c r="E13" s="15"/>
      <c r="F13" s="66">
        <f t="shared" si="0"/>
        <v>0</v>
      </c>
      <c r="G13" s="14" t="s">
        <v>66</v>
      </c>
      <c r="H13" s="17"/>
      <c r="I13" s="31">
        <f t="shared" si="1"/>
        <v>0</v>
      </c>
      <c r="J13" s="20"/>
      <c r="K13" s="30" t="str">
        <f>IF(OR(G13="Holiday", G13="Flex Holiday"), "", IF(J13="No",(IF(AND(F13=0,H13=0),"",IF(AND(C13&lt;&gt;"FRI",F13&lt;&gt;0,I13&gt;=Data!$K$3),"Yes",IF(AND(C13="FRI",F13&lt;&gt;0,I13&gt;=Data!$K$5),"Yes",IF(AND(C13&lt;&gt;"FRI",F13=0,G13&lt;&gt;"",I13&gt;=Data!$K$4),"Yes",IF(AND(C13="FRI",F13=0,G13&lt;&gt;"",I13&gt;=Data!$K$6),"Yes","No")))))),(IF(AND(F13=0,H13=0),"",IF(AND(C13&lt;&gt;"FRI",F13&lt;&gt;0,I13&gt;=Data!$J$3),"Yes",IF(AND(C13="FRI",F13&lt;&gt;0,I13&gt;=Data!$J$5),"Yes",IF(AND(C13&lt;&gt;"FRI",F13=0,G13&lt;&gt;"",I13&gt;=Data!$J$4),"Yes",IF(AND(C13="FRI",F13=0,G13&lt;&gt;"",I13&gt;=Data!$J$6),"Yes","No"))))))))</f>
        <v/>
      </c>
      <c r="M13" s="67"/>
    </row>
    <row r="14" spans="2:13" x14ac:dyDescent="0.25">
      <c r="B14" s="64">
        <f t="shared" si="2"/>
        <v>41434</v>
      </c>
      <c r="C14" s="65" t="str">
        <f t="shared" si="3"/>
        <v>SUN</v>
      </c>
      <c r="D14" s="14"/>
      <c r="E14" s="15"/>
      <c r="F14" s="66">
        <f t="shared" si="0"/>
        <v>0</v>
      </c>
      <c r="G14" s="14" t="s">
        <v>66</v>
      </c>
      <c r="H14" s="17"/>
      <c r="I14" s="31">
        <f t="shared" si="1"/>
        <v>0</v>
      </c>
      <c r="J14" s="20"/>
      <c r="K14" s="30" t="str">
        <f>IF(OR(G14="Holiday", G14="Flex Holiday"), "", IF(J14="No",(IF(AND(F14=0,H14=0),"",IF(AND(C14&lt;&gt;"FRI",F14&lt;&gt;0,I14&gt;=Data!$K$3),"Yes",IF(AND(C14="FRI",F14&lt;&gt;0,I14&gt;=Data!$K$5),"Yes",IF(AND(C14&lt;&gt;"FRI",F14=0,G14&lt;&gt;"",I14&gt;=Data!$K$4),"Yes",IF(AND(C14="FRI",F14=0,G14&lt;&gt;"",I14&gt;=Data!$K$6),"Yes","No")))))),(IF(AND(F14=0,H14=0),"",IF(AND(C14&lt;&gt;"FRI",F14&lt;&gt;0,I14&gt;=Data!$J$3),"Yes",IF(AND(C14="FRI",F14&lt;&gt;0,I14&gt;=Data!$J$5),"Yes",IF(AND(C14&lt;&gt;"FRI",F14=0,G14&lt;&gt;"",I14&gt;=Data!$J$4),"Yes",IF(AND(C14="FRI",F14=0,G14&lt;&gt;"",I14&gt;=Data!$J$6),"Yes","No"))))))))</f>
        <v/>
      </c>
    </row>
    <row r="15" spans="2:13" x14ac:dyDescent="0.25">
      <c r="B15" s="64">
        <f t="shared" si="2"/>
        <v>41435</v>
      </c>
      <c r="C15" s="65" t="str">
        <f t="shared" si="3"/>
        <v>MON</v>
      </c>
      <c r="D15" s="14"/>
      <c r="E15" s="15"/>
      <c r="F15" s="66">
        <f t="shared" si="0"/>
        <v>0</v>
      </c>
      <c r="G15" s="14"/>
      <c r="H15" s="17"/>
      <c r="I15" s="31">
        <f t="shared" si="1"/>
        <v>0</v>
      </c>
      <c r="J15" s="20"/>
      <c r="K15" s="30" t="str">
        <f>IF(OR(G15="Holiday", G15="Flex Holiday"), "", IF(J15="No",(IF(AND(F15=0,H15=0),"",IF(AND(C15&lt;&gt;"FRI",F15&lt;&gt;0,I15&gt;=Data!$K$3),"Yes",IF(AND(C15="FRI",F15&lt;&gt;0,I15&gt;=Data!$K$5),"Yes",IF(AND(C15&lt;&gt;"FRI",F15=0,G15&lt;&gt;"",I15&gt;=Data!$K$4),"Yes",IF(AND(C15="FRI",F15=0,G15&lt;&gt;"",I15&gt;=Data!$K$6),"Yes","No")))))),(IF(AND(F15=0,H15=0),"",IF(AND(C15&lt;&gt;"FRI",F15&lt;&gt;0,I15&gt;=Data!$J$3),"Yes",IF(AND(C15="FRI",F15&lt;&gt;0,I15&gt;=Data!$J$5),"Yes",IF(AND(C15&lt;&gt;"FRI",F15=0,G15&lt;&gt;"",I15&gt;=Data!$J$4),"Yes",IF(AND(C15="FRI",F15=0,G15&lt;&gt;"",I15&gt;=Data!$J$6),"Yes","No"))))))))</f>
        <v/>
      </c>
    </row>
    <row r="16" spans="2:13" x14ac:dyDescent="0.25">
      <c r="B16" s="64">
        <f t="shared" si="2"/>
        <v>41436</v>
      </c>
      <c r="C16" s="65" t="str">
        <f t="shared" si="3"/>
        <v>TUE</v>
      </c>
      <c r="D16" s="14"/>
      <c r="E16" s="15"/>
      <c r="F16" s="66">
        <f t="shared" si="0"/>
        <v>0</v>
      </c>
      <c r="G16" s="14"/>
      <c r="H16" s="17"/>
      <c r="I16" s="31">
        <f t="shared" si="1"/>
        <v>0</v>
      </c>
      <c r="J16" s="20"/>
      <c r="K16" s="30" t="str">
        <f>IF(OR(G16="Holiday", G16="Flex Holiday"), "", IF(J16="No",(IF(AND(F16=0,H16=0),"",IF(AND(C16&lt;&gt;"FRI",F16&lt;&gt;0,I16&gt;=Data!$K$3),"Yes",IF(AND(C16="FRI",F16&lt;&gt;0,I16&gt;=Data!$K$5),"Yes",IF(AND(C16&lt;&gt;"FRI",F16=0,G16&lt;&gt;"",I16&gt;=Data!$K$4),"Yes",IF(AND(C16="FRI",F16=0,G16&lt;&gt;"",I16&gt;=Data!$K$6),"Yes","No")))))),(IF(AND(F16=0,H16=0),"",IF(AND(C16&lt;&gt;"FRI",F16&lt;&gt;0,I16&gt;=Data!$J$3),"Yes",IF(AND(C16="FRI",F16&lt;&gt;0,I16&gt;=Data!$J$5),"Yes",IF(AND(C16&lt;&gt;"FRI",F16=0,G16&lt;&gt;"",I16&gt;=Data!$J$4),"Yes",IF(AND(C16="FRI",F16=0,G16&lt;&gt;"",I16&gt;=Data!$J$6),"Yes","No"))))))))</f>
        <v/>
      </c>
    </row>
    <row r="17" spans="2:11" x14ac:dyDescent="0.25">
      <c r="B17" s="64">
        <f t="shared" si="2"/>
        <v>41437</v>
      </c>
      <c r="C17" s="65" t="str">
        <f t="shared" si="3"/>
        <v>WED</v>
      </c>
      <c r="D17" s="14"/>
      <c r="E17" s="15"/>
      <c r="F17" s="66">
        <f t="shared" si="0"/>
        <v>0</v>
      </c>
      <c r="G17" s="14"/>
      <c r="H17" s="17"/>
      <c r="I17" s="31">
        <f t="shared" si="1"/>
        <v>0</v>
      </c>
      <c r="J17" s="20"/>
      <c r="K17" s="30" t="str">
        <f>IF(OR(G17="Holiday", G17="Flex Holiday"), "", IF(J17="No",(IF(AND(F17=0,H17=0),"",IF(AND(C17&lt;&gt;"FRI",F17&lt;&gt;0,I17&gt;=Data!$K$3),"Yes",IF(AND(C17="FRI",F17&lt;&gt;0,I17&gt;=Data!$K$5),"Yes",IF(AND(C17&lt;&gt;"FRI",F17=0,G17&lt;&gt;"",I17&gt;=Data!$K$4),"Yes",IF(AND(C17="FRI",F17=0,G17&lt;&gt;"",I17&gt;=Data!$K$6),"Yes","No")))))),(IF(AND(F17=0,H17=0),"",IF(AND(C17&lt;&gt;"FRI",F17&lt;&gt;0,I17&gt;=Data!$J$3),"Yes",IF(AND(C17="FRI",F17&lt;&gt;0,I17&gt;=Data!$J$5),"Yes",IF(AND(C17&lt;&gt;"FRI",F17=0,G17&lt;&gt;"",I17&gt;=Data!$J$4),"Yes",IF(AND(C17="FRI",F17=0,G17&lt;&gt;"",I17&gt;=Data!$J$6),"Yes","No"))))))))</f>
        <v/>
      </c>
    </row>
    <row r="18" spans="2:11" x14ac:dyDescent="0.25">
      <c r="B18" s="64">
        <f t="shared" si="2"/>
        <v>41438</v>
      </c>
      <c r="C18" s="65" t="str">
        <f t="shared" si="3"/>
        <v>THU</v>
      </c>
      <c r="D18" s="14"/>
      <c r="E18" s="15"/>
      <c r="F18" s="66">
        <f t="shared" si="0"/>
        <v>0</v>
      </c>
      <c r="G18" s="14"/>
      <c r="H18" s="17"/>
      <c r="I18" s="31">
        <f t="shared" si="1"/>
        <v>0</v>
      </c>
      <c r="J18" s="20"/>
      <c r="K18" s="30" t="str">
        <f>IF(OR(G18="Holiday", G18="Flex Holiday"), "", IF(J18="No",(IF(AND(F18=0,H18=0),"",IF(AND(C18&lt;&gt;"FRI",F18&lt;&gt;0,I18&gt;=Data!$K$3),"Yes",IF(AND(C18="FRI",F18&lt;&gt;0,I18&gt;=Data!$K$5),"Yes",IF(AND(C18&lt;&gt;"FRI",F18=0,G18&lt;&gt;"",I18&gt;=Data!$K$4),"Yes",IF(AND(C18="FRI",F18=0,G18&lt;&gt;"",I18&gt;=Data!$K$6),"Yes","No")))))),(IF(AND(F18=0,H18=0),"",IF(AND(C18&lt;&gt;"FRI",F18&lt;&gt;0,I18&gt;=Data!$J$3),"Yes",IF(AND(C18="FRI",F18&lt;&gt;0,I18&gt;=Data!$J$5),"Yes",IF(AND(C18&lt;&gt;"FRI",F18=0,G18&lt;&gt;"",I18&gt;=Data!$J$4),"Yes",IF(AND(C18="FRI",F18=0,G18&lt;&gt;"",I18&gt;=Data!$J$6),"Yes","No"))))))))</f>
        <v/>
      </c>
    </row>
    <row r="19" spans="2:11" x14ac:dyDescent="0.25">
      <c r="B19" s="64">
        <f t="shared" si="2"/>
        <v>41439</v>
      </c>
      <c r="C19" s="65" t="str">
        <f t="shared" si="3"/>
        <v>FRI</v>
      </c>
      <c r="D19" s="14"/>
      <c r="E19" s="15"/>
      <c r="F19" s="66">
        <f t="shared" si="0"/>
        <v>0</v>
      </c>
      <c r="G19" s="14" t="s">
        <v>65</v>
      </c>
      <c r="H19" s="17"/>
      <c r="I19" s="31">
        <f t="shared" si="1"/>
        <v>0</v>
      </c>
      <c r="J19" s="20"/>
      <c r="K19" s="30" t="str">
        <f>IF(OR(G19="Holiday", G19="Flex Holiday"), "", IF(J19="No",(IF(AND(F19=0,H19=0),"",IF(AND(C19&lt;&gt;"FRI",F19&lt;&gt;0,I19&gt;=Data!$K$3),"Yes",IF(AND(C19="FRI",F19&lt;&gt;0,I19&gt;=Data!$K$5),"Yes",IF(AND(C19&lt;&gt;"FRI",F19=0,G19&lt;&gt;"",I19&gt;=Data!$K$4),"Yes",IF(AND(C19="FRI",F19=0,G19&lt;&gt;"",I19&gt;=Data!$K$6),"Yes","No")))))),(IF(AND(F19=0,H19=0),"",IF(AND(C19&lt;&gt;"FRI",F19&lt;&gt;0,I19&gt;=Data!$J$3),"Yes",IF(AND(C19="FRI",F19&lt;&gt;0,I19&gt;=Data!$J$5),"Yes",IF(AND(C19&lt;&gt;"FRI",F19=0,G19&lt;&gt;"",I19&gt;=Data!$J$4),"Yes",IF(AND(C19="FRI",F19=0,G19&lt;&gt;"",I19&gt;=Data!$J$6),"Yes","No"))))))))</f>
        <v/>
      </c>
    </row>
    <row r="20" spans="2:11" x14ac:dyDescent="0.25">
      <c r="B20" s="64">
        <f t="shared" si="2"/>
        <v>41440</v>
      </c>
      <c r="C20" s="65" t="str">
        <f t="shared" si="3"/>
        <v>SAT</v>
      </c>
      <c r="D20" s="14"/>
      <c r="E20" s="15"/>
      <c r="F20" s="66">
        <f t="shared" si="0"/>
        <v>0</v>
      </c>
      <c r="G20" s="14" t="s">
        <v>66</v>
      </c>
      <c r="H20" s="17"/>
      <c r="I20" s="31">
        <f t="shared" si="1"/>
        <v>0</v>
      </c>
      <c r="J20" s="20"/>
      <c r="K20" s="30" t="str">
        <f>IF(OR(G20="Holiday", G20="Flex Holiday"), "", IF(J20="No",(IF(AND(F20=0,H20=0),"",IF(AND(C20&lt;&gt;"FRI",F20&lt;&gt;0,I20&gt;=Data!$K$3),"Yes",IF(AND(C20="FRI",F20&lt;&gt;0,I20&gt;=Data!$K$5),"Yes",IF(AND(C20&lt;&gt;"FRI",F20=0,G20&lt;&gt;"",I20&gt;=Data!$K$4),"Yes",IF(AND(C20="FRI",F20=0,G20&lt;&gt;"",I20&gt;=Data!$K$6),"Yes","No")))))),(IF(AND(F20=0,H20=0),"",IF(AND(C20&lt;&gt;"FRI",F20&lt;&gt;0,I20&gt;=Data!$J$3),"Yes",IF(AND(C20="FRI",F20&lt;&gt;0,I20&gt;=Data!$J$5),"Yes",IF(AND(C20&lt;&gt;"FRI",F20=0,G20&lt;&gt;"",I20&gt;=Data!$J$4),"Yes",IF(AND(C20="FRI",F20=0,G20&lt;&gt;"",I20&gt;=Data!$J$6),"Yes","No"))))))))</f>
        <v/>
      </c>
    </row>
    <row r="21" spans="2:11" ht="15.75" thickBot="1" x14ac:dyDescent="0.3">
      <c r="B21" s="68"/>
      <c r="C21" s="69"/>
      <c r="D21" s="32"/>
      <c r="E21" s="33"/>
      <c r="F21" s="70"/>
      <c r="G21" s="34"/>
      <c r="H21" s="35"/>
      <c r="I21" s="36"/>
      <c r="J21" s="37"/>
      <c r="K21" s="38"/>
    </row>
    <row r="22" spans="2:11" ht="15.75" thickBot="1" x14ac:dyDescent="0.3">
      <c r="D22" s="72"/>
      <c r="E22" s="72"/>
      <c r="F22" s="63"/>
      <c r="G22" s="72"/>
      <c r="H22" s="39" t="s">
        <v>22</v>
      </c>
      <c r="I22" s="40">
        <f>SUM(I6:I21)*24</f>
        <v>0</v>
      </c>
      <c r="J22" s="41"/>
    </row>
    <row r="23" spans="2:11" x14ac:dyDescent="0.25">
      <c r="B23" s="60"/>
      <c r="C23" s="60"/>
    </row>
    <row r="24" spans="2:11" ht="15" customHeight="1" x14ac:dyDescent="0.25">
      <c r="B24" s="74" t="s">
        <v>25</v>
      </c>
      <c r="C24" s="75"/>
      <c r="D24" s="75"/>
      <c r="E24" s="75"/>
      <c r="F24" s="76"/>
      <c r="G24" s="60" t="s">
        <v>70</v>
      </c>
    </row>
    <row r="25" spans="2:11" ht="15" customHeight="1" x14ac:dyDescent="0.25">
      <c r="B25" s="77"/>
      <c r="C25" s="78"/>
      <c r="D25" s="78"/>
      <c r="E25" s="78"/>
      <c r="F25" s="79"/>
      <c r="G25" s="60" t="s">
        <v>72</v>
      </c>
    </row>
    <row r="28" spans="2:11" x14ac:dyDescent="0.25">
      <c r="B28" s="73" t="s">
        <v>62</v>
      </c>
    </row>
    <row r="29" spans="2:11" x14ac:dyDescent="0.25">
      <c r="B29" s="105" t="s">
        <v>64</v>
      </c>
      <c r="C29" s="106"/>
      <c r="D29" s="106"/>
      <c r="E29" s="106"/>
      <c r="F29" s="106"/>
      <c r="G29" s="106"/>
      <c r="H29" s="106"/>
      <c r="I29" s="106"/>
      <c r="J29" s="106"/>
      <c r="K29" s="107"/>
    </row>
    <row r="30" spans="2:11" x14ac:dyDescent="0.25">
      <c r="B30" s="99" t="s">
        <v>64</v>
      </c>
      <c r="C30" s="100"/>
      <c r="D30" s="100"/>
      <c r="E30" s="100"/>
      <c r="F30" s="100"/>
      <c r="G30" s="100"/>
      <c r="H30" s="100"/>
      <c r="I30" s="100"/>
      <c r="J30" s="100"/>
      <c r="K30" s="101"/>
    </row>
    <row r="31" spans="2:11" x14ac:dyDescent="0.25">
      <c r="B31" s="99" t="s">
        <v>64</v>
      </c>
      <c r="C31" s="100"/>
      <c r="D31" s="100"/>
      <c r="E31" s="100"/>
      <c r="F31" s="100"/>
      <c r="G31" s="100"/>
      <c r="H31" s="100"/>
      <c r="I31" s="100"/>
      <c r="J31" s="100"/>
      <c r="K31" s="101"/>
    </row>
    <row r="32" spans="2:11" x14ac:dyDescent="0.25">
      <c r="B32" s="99" t="s">
        <v>64</v>
      </c>
      <c r="C32" s="100"/>
      <c r="D32" s="100"/>
      <c r="E32" s="100"/>
      <c r="F32" s="100"/>
      <c r="G32" s="100"/>
      <c r="H32" s="100"/>
      <c r="I32" s="100"/>
      <c r="J32" s="100"/>
      <c r="K32" s="101"/>
    </row>
    <row r="33" spans="2:11" x14ac:dyDescent="0.25">
      <c r="B33" s="99" t="s">
        <v>64</v>
      </c>
      <c r="C33" s="100"/>
      <c r="D33" s="100"/>
      <c r="E33" s="100"/>
      <c r="F33" s="100"/>
      <c r="G33" s="100"/>
      <c r="H33" s="100"/>
      <c r="I33" s="100"/>
      <c r="J33" s="100"/>
      <c r="K33" s="101"/>
    </row>
    <row r="34" spans="2:11" x14ac:dyDescent="0.25">
      <c r="B34" s="99" t="s">
        <v>64</v>
      </c>
      <c r="C34" s="100"/>
      <c r="D34" s="100"/>
      <c r="E34" s="100"/>
      <c r="F34" s="100"/>
      <c r="G34" s="100"/>
      <c r="H34" s="100"/>
      <c r="I34" s="100"/>
      <c r="J34" s="100"/>
      <c r="K34" s="101"/>
    </row>
    <row r="35" spans="2:11" x14ac:dyDescent="0.25">
      <c r="B35" s="102" t="s">
        <v>64</v>
      </c>
      <c r="C35" s="103"/>
      <c r="D35" s="103"/>
      <c r="E35" s="103"/>
      <c r="F35" s="103"/>
      <c r="G35" s="103"/>
      <c r="H35" s="103"/>
      <c r="I35" s="103"/>
      <c r="J35" s="103"/>
      <c r="K35" s="104"/>
    </row>
  </sheetData>
  <sheetProtection password="EFC2" sheet="1" objects="1" scenarios="1"/>
  <protectedRanges>
    <protectedRange sqref="C1 B6:C6 D6:E20 B29:K35 G6:H20 J6:J20" name="Input"/>
  </protectedRanges>
  <mergeCells count="13">
    <mergeCell ref="B33:K33"/>
    <mergeCell ref="B34:K34"/>
    <mergeCell ref="B35:K35"/>
    <mergeCell ref="J1:K1"/>
    <mergeCell ref="B29:K29"/>
    <mergeCell ref="B30:K30"/>
    <mergeCell ref="B31:K31"/>
    <mergeCell ref="B32:K32"/>
    <mergeCell ref="B4:C5"/>
    <mergeCell ref="D4:F4"/>
    <mergeCell ref="G4:H4"/>
    <mergeCell ref="I4:I5"/>
    <mergeCell ref="B24:F25"/>
  </mergeCells>
  <conditionalFormatting sqref="K6:K21">
    <cfRule type="cellIs" dxfId="6" priority="6" operator="equal">
      <formula>"No"</formula>
    </cfRule>
    <cfRule type="cellIs" dxfId="5" priority="7" operator="equal">
      <formula>"Yes"</formula>
    </cfRule>
  </conditionalFormatting>
  <conditionalFormatting sqref="J6:J21">
    <cfRule type="cellIs" dxfId="4" priority="5" operator="equal">
      <formula>"No"</formula>
    </cfRule>
  </conditionalFormatting>
  <conditionalFormatting sqref="G6:G20">
    <cfRule type="cellIs" dxfId="3" priority="4" operator="equal">
      <formula>"Flex Friday"</formula>
    </cfRule>
    <cfRule type="cellIs" dxfId="2" priority="3" operator="equal">
      <formula>"Weekend"</formula>
    </cfRule>
    <cfRule type="cellIs" dxfId="1" priority="2" operator="equal">
      <formula>"Admin Leave"</formula>
    </cfRule>
    <cfRule type="cellIs" dxfId="0" priority="1" operator="equal">
      <formula>"Flex Friday"</formula>
    </cfRule>
  </conditionalFormatting>
  <pageMargins left="1" right="1" top="0.5" bottom="0.5" header="0.5" footer="0.5"/>
  <pageSetup orientation="landscape" horizontalDpi="0" verticalDpi="0" r:id="rId1"/>
  <headerFooter>
    <oddFooter>&amp;CHonor Codes are in place!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Data!$D$3:$D$9</xm:f>
          </x14:formula1>
          <xm:sqref>C6</xm:sqref>
        </x14:dataValidation>
        <x14:dataValidation type="list" allowBlank="1" showInputMessage="1" showErrorMessage="1">
          <x14:formula1>
            <xm:f>Data!$F$3:$F$13</xm:f>
          </x14:formula1>
          <xm:sqref>G21</xm:sqref>
        </x14:dataValidation>
        <x14:dataValidation type="list" allowBlank="1" showInputMessage="1" showErrorMessage="1">
          <x14:formula1>
            <xm:f>Data!$O$3:$O$51</xm:f>
          </x14:formula1>
          <xm:sqref>H6:H21</xm:sqref>
        </x14:dataValidation>
        <x14:dataValidation type="list" allowBlank="1" showInputMessage="1" showErrorMessage="1">
          <x14:formula1>
            <xm:f>Data!$M$3:$M$75</xm:f>
          </x14:formula1>
          <xm:sqref>D6:E21</xm:sqref>
        </x14:dataValidation>
        <x14:dataValidation type="list" allowBlank="1" showInputMessage="1" showErrorMessage="1">
          <x14:formula1>
            <xm:f>Data!$H$3:$H$4</xm:f>
          </x14:formula1>
          <xm:sqref>J21</xm:sqref>
        </x14:dataValidation>
        <x14:dataValidation type="list" allowBlank="1" showInputMessage="1" showErrorMessage="1">
          <x14:formula1>
            <xm:f>Data!$B$3:$B$14</xm:f>
          </x14:formula1>
          <xm:sqref>B6</xm:sqref>
        </x14:dataValidation>
        <x14:dataValidation type="list" allowBlank="1" showInputMessage="1" showErrorMessage="1">
          <x14:formula1>
            <xm:f>Data!$A$3:$A$20</xm:f>
          </x14:formula1>
          <xm:sqref>C1</xm:sqref>
        </x14:dataValidation>
        <x14:dataValidation type="list" allowBlank="1" showInputMessage="1" showErrorMessage="1">
          <x14:formula1>
            <xm:f>Data!$F$3:$F$14</xm:f>
          </x14:formula1>
          <xm:sqref>G6:G20</xm:sqref>
        </x14:dataValidation>
        <x14:dataValidation type="list" allowBlank="1" showInputMessage="1" showErrorMessage="1">
          <x14:formula1>
            <xm:f>Data!$H$3:$H$5</xm:f>
          </x14:formula1>
          <xm:sqref>J6:J20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O79"/>
  <sheetViews>
    <sheetView workbookViewId="0">
      <selection activeCell="H11" sqref="H11"/>
    </sheetView>
  </sheetViews>
  <sheetFormatPr defaultRowHeight="15" x14ac:dyDescent="0.25"/>
  <cols>
    <col min="1" max="1" width="10.140625" style="42" customWidth="1"/>
    <col min="2" max="3" width="9.140625" style="43"/>
    <col min="4" max="5" width="9.140625" style="45"/>
    <col min="6" max="6" width="17.5703125" style="45" customWidth="1"/>
    <col min="7" max="7" width="9.140625" style="45"/>
    <col min="8" max="8" width="11.140625" style="57" customWidth="1"/>
    <col min="9" max="9" width="9.140625" style="45"/>
    <col min="10" max="11" width="11.140625" style="57" customWidth="1"/>
    <col min="12" max="12" width="9.140625" style="45"/>
    <col min="13" max="13" width="9.140625" style="46"/>
    <col min="14" max="14" width="9.140625" style="45"/>
    <col min="15" max="15" width="9.85546875" style="47" customWidth="1"/>
    <col min="16" max="16384" width="9.140625" style="45"/>
  </cols>
  <sheetData>
    <row r="1" spans="1:15" x14ac:dyDescent="0.25">
      <c r="D1" s="44" t="s">
        <v>24</v>
      </c>
      <c r="H1" s="45"/>
      <c r="J1" s="110" t="s">
        <v>29</v>
      </c>
      <c r="K1" s="110"/>
    </row>
    <row r="2" spans="1:15" x14ac:dyDescent="0.25">
      <c r="A2" s="48" t="s">
        <v>34</v>
      </c>
      <c r="B2" s="111" t="s">
        <v>35</v>
      </c>
      <c r="C2" s="112"/>
      <c r="D2" s="49" t="s">
        <v>0</v>
      </c>
      <c r="F2" s="50" t="s">
        <v>17</v>
      </c>
      <c r="H2" s="50" t="s">
        <v>28</v>
      </c>
      <c r="J2" s="50" t="s">
        <v>30</v>
      </c>
      <c r="K2" s="50" t="s">
        <v>31</v>
      </c>
      <c r="M2" s="51" t="s">
        <v>23</v>
      </c>
      <c r="O2" s="52" t="s">
        <v>10</v>
      </c>
    </row>
    <row r="3" spans="1:15" x14ac:dyDescent="0.25">
      <c r="A3" s="48">
        <v>2013</v>
      </c>
      <c r="B3" s="53" t="s">
        <v>36</v>
      </c>
      <c r="C3" s="54" t="s">
        <v>37</v>
      </c>
      <c r="D3" s="49" t="s">
        <v>3</v>
      </c>
      <c r="F3" s="55"/>
      <c r="H3" s="56"/>
      <c r="J3" s="56">
        <v>0.39513888888888887</v>
      </c>
      <c r="K3" s="56">
        <v>0.3743055555555555</v>
      </c>
      <c r="M3" s="51"/>
      <c r="O3" s="52"/>
    </row>
    <row r="4" spans="1:15" x14ac:dyDescent="0.25">
      <c r="A4" s="48">
        <f>A3+1</f>
        <v>2014</v>
      </c>
      <c r="B4" s="53" t="s">
        <v>38</v>
      </c>
      <c r="C4" s="54" t="s">
        <v>39</v>
      </c>
      <c r="D4" s="49" t="s">
        <v>4</v>
      </c>
      <c r="F4" s="55" t="s">
        <v>66</v>
      </c>
      <c r="H4" s="56" t="s">
        <v>32</v>
      </c>
      <c r="J4" s="56">
        <v>0.3743055555555555</v>
      </c>
      <c r="K4" s="56">
        <v>0.35347222222222219</v>
      </c>
      <c r="M4" s="51">
        <v>0.25</v>
      </c>
      <c r="O4" s="52">
        <f>O3+15/1440</f>
        <v>1.0416666666666666E-2</v>
      </c>
    </row>
    <row r="5" spans="1:15" x14ac:dyDescent="0.25">
      <c r="A5" s="48">
        <f t="shared" ref="A5:A19" si="0">A4+1</f>
        <v>2015</v>
      </c>
      <c r="B5" s="53" t="s">
        <v>40</v>
      </c>
      <c r="C5" s="54" t="s">
        <v>41</v>
      </c>
      <c r="D5" s="49" t="s">
        <v>5</v>
      </c>
      <c r="F5" s="55" t="s">
        <v>65</v>
      </c>
      <c r="H5" s="56" t="s">
        <v>33</v>
      </c>
      <c r="J5" s="56">
        <v>0.35347222222222219</v>
      </c>
      <c r="K5" s="56">
        <v>0.33263888888888887</v>
      </c>
      <c r="M5" s="51">
        <f t="shared" ref="M5:M70" si="1">M4+15/1440</f>
        <v>0.26041666666666669</v>
      </c>
      <c r="O5" s="52">
        <f t="shared" ref="O5:O51" si="2">O4+15/1440</f>
        <v>2.0833333333333332E-2</v>
      </c>
    </row>
    <row r="6" spans="1:15" x14ac:dyDescent="0.25">
      <c r="A6" s="48">
        <f t="shared" si="0"/>
        <v>2016</v>
      </c>
      <c r="B6" s="53" t="s">
        <v>42</v>
      </c>
      <c r="C6" s="54" t="s">
        <v>43</v>
      </c>
      <c r="D6" s="49" t="s">
        <v>6</v>
      </c>
      <c r="F6" s="55" t="s">
        <v>12</v>
      </c>
      <c r="J6" s="56">
        <v>0.33263888888888887</v>
      </c>
      <c r="K6" s="56">
        <v>0.31180555555555556</v>
      </c>
      <c r="M6" s="51">
        <f t="shared" si="1"/>
        <v>0.27083333333333337</v>
      </c>
      <c r="O6" s="52">
        <f t="shared" si="2"/>
        <v>3.125E-2</v>
      </c>
    </row>
    <row r="7" spans="1:15" x14ac:dyDescent="0.25">
      <c r="A7" s="48">
        <f t="shared" si="0"/>
        <v>2017</v>
      </c>
      <c r="B7" s="53" t="s">
        <v>44</v>
      </c>
      <c r="C7" s="54" t="s">
        <v>45</v>
      </c>
      <c r="D7" s="49" t="s">
        <v>7</v>
      </c>
      <c r="F7" s="55" t="s">
        <v>13</v>
      </c>
      <c r="M7" s="51">
        <f t="shared" si="1"/>
        <v>0.28125000000000006</v>
      </c>
      <c r="O7" s="52">
        <f t="shared" si="2"/>
        <v>4.1666666666666664E-2</v>
      </c>
    </row>
    <row r="8" spans="1:15" x14ac:dyDescent="0.25">
      <c r="A8" s="48">
        <f t="shared" si="0"/>
        <v>2018</v>
      </c>
      <c r="B8" s="53" t="s">
        <v>46</v>
      </c>
      <c r="C8" s="54" t="s">
        <v>61</v>
      </c>
      <c r="D8" s="49" t="s">
        <v>8</v>
      </c>
      <c r="F8" s="55" t="s">
        <v>14</v>
      </c>
      <c r="M8" s="51">
        <f t="shared" si="1"/>
        <v>0.29166666666666674</v>
      </c>
      <c r="O8" s="52">
        <f t="shared" si="2"/>
        <v>5.2083333333333329E-2</v>
      </c>
    </row>
    <row r="9" spans="1:15" x14ac:dyDescent="0.25">
      <c r="A9" s="48">
        <f t="shared" si="0"/>
        <v>2019</v>
      </c>
      <c r="B9" s="53" t="s">
        <v>47</v>
      </c>
      <c r="C9" s="54" t="s">
        <v>48</v>
      </c>
      <c r="D9" s="49" t="s">
        <v>9</v>
      </c>
      <c r="F9" s="55" t="s">
        <v>15</v>
      </c>
      <c r="M9" s="51">
        <f t="shared" si="1"/>
        <v>0.30208333333333343</v>
      </c>
      <c r="O9" s="52">
        <f t="shared" si="2"/>
        <v>6.2499999999999993E-2</v>
      </c>
    </row>
    <row r="10" spans="1:15" x14ac:dyDescent="0.25">
      <c r="A10" s="48">
        <f t="shared" si="0"/>
        <v>2020</v>
      </c>
      <c r="B10" s="53" t="s">
        <v>49</v>
      </c>
      <c r="C10" s="54" t="s">
        <v>50</v>
      </c>
      <c r="D10" s="58"/>
      <c r="F10" s="55" t="s">
        <v>16</v>
      </c>
      <c r="M10" s="51">
        <f t="shared" si="1"/>
        <v>0.31250000000000011</v>
      </c>
      <c r="O10" s="52">
        <f t="shared" si="2"/>
        <v>7.2916666666666657E-2</v>
      </c>
    </row>
    <row r="11" spans="1:15" x14ac:dyDescent="0.25">
      <c r="A11" s="48">
        <f t="shared" si="0"/>
        <v>2021</v>
      </c>
      <c r="B11" s="53" t="s">
        <v>51</v>
      </c>
      <c r="C11" s="54" t="s">
        <v>52</v>
      </c>
      <c r="F11" s="55" t="s">
        <v>20</v>
      </c>
      <c r="M11" s="51">
        <f t="shared" si="1"/>
        <v>0.3229166666666668</v>
      </c>
      <c r="O11" s="52">
        <f t="shared" si="2"/>
        <v>8.3333333333333329E-2</v>
      </c>
    </row>
    <row r="12" spans="1:15" x14ac:dyDescent="0.25">
      <c r="A12" s="48">
        <f t="shared" si="0"/>
        <v>2022</v>
      </c>
      <c r="B12" s="53" t="s">
        <v>53</v>
      </c>
      <c r="C12" s="54" t="s">
        <v>54</v>
      </c>
      <c r="F12" s="55" t="s">
        <v>69</v>
      </c>
      <c r="M12" s="51">
        <f t="shared" si="1"/>
        <v>0.33333333333333348</v>
      </c>
      <c r="O12" s="52">
        <f t="shared" si="2"/>
        <v>9.375E-2</v>
      </c>
    </row>
    <row r="13" spans="1:15" x14ac:dyDescent="0.25">
      <c r="A13" s="48">
        <f t="shared" si="0"/>
        <v>2023</v>
      </c>
      <c r="B13" s="53" t="s">
        <v>55</v>
      </c>
      <c r="C13" s="54" t="s">
        <v>56</v>
      </c>
      <c r="F13" s="55" t="s">
        <v>21</v>
      </c>
      <c r="M13" s="51">
        <f t="shared" si="1"/>
        <v>0.34375000000000017</v>
      </c>
      <c r="O13" s="52">
        <f t="shared" si="2"/>
        <v>0.10416666666666667</v>
      </c>
    </row>
    <row r="14" spans="1:15" x14ac:dyDescent="0.25">
      <c r="A14" s="48">
        <f t="shared" si="0"/>
        <v>2024</v>
      </c>
      <c r="B14" s="53" t="s">
        <v>57</v>
      </c>
      <c r="C14" s="54" t="s">
        <v>58</v>
      </c>
      <c r="F14" s="55" t="s">
        <v>17</v>
      </c>
      <c r="M14" s="51">
        <f t="shared" si="1"/>
        <v>0.35416666666666685</v>
      </c>
      <c r="O14" s="52">
        <f t="shared" si="2"/>
        <v>0.11458333333333334</v>
      </c>
    </row>
    <row r="15" spans="1:15" x14ac:dyDescent="0.25">
      <c r="A15" s="48">
        <f t="shared" si="0"/>
        <v>2025</v>
      </c>
      <c r="B15" s="45"/>
      <c r="C15" s="45"/>
      <c r="M15" s="51">
        <f t="shared" si="1"/>
        <v>0.36458333333333354</v>
      </c>
      <c r="O15" s="52">
        <f t="shared" si="2"/>
        <v>0.125</v>
      </c>
    </row>
    <row r="16" spans="1:15" x14ac:dyDescent="0.25">
      <c r="A16" s="48">
        <f t="shared" si="0"/>
        <v>2026</v>
      </c>
      <c r="B16" s="45"/>
      <c r="C16" s="45"/>
      <c r="M16" s="51">
        <f t="shared" si="1"/>
        <v>0.37500000000000022</v>
      </c>
      <c r="O16" s="52">
        <f t="shared" si="2"/>
        <v>0.13541666666666666</v>
      </c>
    </row>
    <row r="17" spans="1:15" x14ac:dyDescent="0.25">
      <c r="A17" s="48">
        <f t="shared" si="0"/>
        <v>2027</v>
      </c>
      <c r="B17" s="45"/>
      <c r="C17" s="45"/>
      <c r="M17" s="51">
        <f t="shared" si="1"/>
        <v>0.38541666666666691</v>
      </c>
      <c r="O17" s="52">
        <f t="shared" si="2"/>
        <v>0.14583333333333331</v>
      </c>
    </row>
    <row r="18" spans="1:15" x14ac:dyDescent="0.25">
      <c r="A18" s="48">
        <f t="shared" si="0"/>
        <v>2028</v>
      </c>
      <c r="B18" s="45"/>
      <c r="C18" s="45"/>
      <c r="M18" s="51">
        <f t="shared" si="1"/>
        <v>0.39583333333333359</v>
      </c>
      <c r="O18" s="52">
        <f t="shared" si="2"/>
        <v>0.15624999999999997</v>
      </c>
    </row>
    <row r="19" spans="1:15" x14ac:dyDescent="0.25">
      <c r="A19" s="48">
        <f t="shared" si="0"/>
        <v>2029</v>
      </c>
      <c r="B19" s="45"/>
      <c r="C19" s="45"/>
      <c r="M19" s="51">
        <f t="shared" si="1"/>
        <v>0.40625000000000028</v>
      </c>
      <c r="O19" s="52">
        <f t="shared" si="2"/>
        <v>0.16666666666666663</v>
      </c>
    </row>
    <row r="20" spans="1:15" x14ac:dyDescent="0.25">
      <c r="A20" s="48">
        <f>A19+1</f>
        <v>2030</v>
      </c>
      <c r="B20" s="45"/>
      <c r="C20" s="45"/>
      <c r="M20" s="51">
        <f t="shared" si="1"/>
        <v>0.41666666666666696</v>
      </c>
      <c r="O20" s="52">
        <f t="shared" si="2"/>
        <v>0.17708333333333329</v>
      </c>
    </row>
    <row r="21" spans="1:15" x14ac:dyDescent="0.25">
      <c r="B21" s="45"/>
      <c r="C21" s="45"/>
      <c r="M21" s="51">
        <f t="shared" si="1"/>
        <v>0.42708333333333365</v>
      </c>
      <c r="O21" s="52">
        <f t="shared" si="2"/>
        <v>0.18749999999999994</v>
      </c>
    </row>
    <row r="22" spans="1:15" x14ac:dyDescent="0.25">
      <c r="B22" s="45"/>
      <c r="C22" s="45"/>
      <c r="M22" s="51">
        <f t="shared" si="1"/>
        <v>0.43750000000000033</v>
      </c>
      <c r="O22" s="52">
        <f t="shared" si="2"/>
        <v>0.1979166666666666</v>
      </c>
    </row>
    <row r="23" spans="1:15" x14ac:dyDescent="0.25">
      <c r="B23" s="45"/>
      <c r="C23" s="45"/>
      <c r="M23" s="51">
        <f t="shared" si="1"/>
        <v>0.44791666666666702</v>
      </c>
      <c r="O23" s="52">
        <f t="shared" si="2"/>
        <v>0.20833333333333326</v>
      </c>
    </row>
    <row r="24" spans="1:15" x14ac:dyDescent="0.25">
      <c r="B24" s="45"/>
      <c r="C24" s="45"/>
      <c r="M24" s="51">
        <f t="shared" si="1"/>
        <v>0.4583333333333337</v>
      </c>
      <c r="O24" s="52">
        <f t="shared" si="2"/>
        <v>0.21874999999999992</v>
      </c>
    </row>
    <row r="25" spans="1:15" x14ac:dyDescent="0.25">
      <c r="B25" s="45"/>
      <c r="C25" s="45"/>
      <c r="M25" s="51">
        <f t="shared" si="1"/>
        <v>0.46875000000000039</v>
      </c>
      <c r="O25" s="52">
        <f t="shared" si="2"/>
        <v>0.22916666666666657</v>
      </c>
    </row>
    <row r="26" spans="1:15" x14ac:dyDescent="0.25">
      <c r="B26" s="45"/>
      <c r="C26" s="45"/>
      <c r="M26" s="51">
        <f t="shared" si="1"/>
        <v>0.47916666666666707</v>
      </c>
      <c r="O26" s="52">
        <f t="shared" si="2"/>
        <v>0.23958333333333323</v>
      </c>
    </row>
    <row r="27" spans="1:15" x14ac:dyDescent="0.25">
      <c r="M27" s="51">
        <f t="shared" si="1"/>
        <v>0.48958333333333376</v>
      </c>
      <c r="O27" s="52">
        <f t="shared" si="2"/>
        <v>0.24999999999999989</v>
      </c>
    </row>
    <row r="28" spans="1:15" x14ac:dyDescent="0.25">
      <c r="M28" s="51">
        <f t="shared" si="1"/>
        <v>0.50000000000000044</v>
      </c>
      <c r="O28" s="52">
        <f t="shared" si="2"/>
        <v>0.26041666666666657</v>
      </c>
    </row>
    <row r="29" spans="1:15" x14ac:dyDescent="0.25">
      <c r="M29" s="51">
        <f t="shared" si="1"/>
        <v>0.51041666666666707</v>
      </c>
      <c r="O29" s="52">
        <f t="shared" si="2"/>
        <v>0.27083333333333326</v>
      </c>
    </row>
    <row r="30" spans="1:15" x14ac:dyDescent="0.25">
      <c r="M30" s="51">
        <f>M29+15/1440</f>
        <v>0.5208333333333337</v>
      </c>
      <c r="O30" s="52">
        <f t="shared" si="2"/>
        <v>0.28124999999999994</v>
      </c>
    </row>
    <row r="31" spans="1:15" x14ac:dyDescent="0.25">
      <c r="M31" s="51">
        <f t="shared" si="1"/>
        <v>0.53125000000000033</v>
      </c>
      <c r="O31" s="52">
        <f t="shared" si="2"/>
        <v>0.29166666666666663</v>
      </c>
    </row>
    <row r="32" spans="1:15" x14ac:dyDescent="0.25">
      <c r="M32" s="51">
        <f t="shared" si="1"/>
        <v>0.54166666666666696</v>
      </c>
      <c r="O32" s="52">
        <f t="shared" si="2"/>
        <v>0.30208333333333331</v>
      </c>
    </row>
    <row r="33" spans="13:15" x14ac:dyDescent="0.25">
      <c r="M33" s="51">
        <f t="shared" si="1"/>
        <v>0.55208333333333359</v>
      </c>
      <c r="O33" s="52">
        <f t="shared" si="2"/>
        <v>0.3125</v>
      </c>
    </row>
    <row r="34" spans="13:15" x14ac:dyDescent="0.25">
      <c r="M34" s="51">
        <f t="shared" si="1"/>
        <v>0.56250000000000022</v>
      </c>
      <c r="O34" s="52">
        <f t="shared" si="2"/>
        <v>0.32291666666666669</v>
      </c>
    </row>
    <row r="35" spans="13:15" x14ac:dyDescent="0.25">
      <c r="M35" s="51">
        <f t="shared" si="1"/>
        <v>0.57291666666666685</v>
      </c>
      <c r="O35" s="52">
        <f t="shared" si="2"/>
        <v>0.33333333333333337</v>
      </c>
    </row>
    <row r="36" spans="13:15" x14ac:dyDescent="0.25">
      <c r="M36" s="51">
        <f t="shared" si="1"/>
        <v>0.58333333333333348</v>
      </c>
      <c r="O36" s="52">
        <f t="shared" si="2"/>
        <v>0.34375000000000006</v>
      </c>
    </row>
    <row r="37" spans="13:15" x14ac:dyDescent="0.25">
      <c r="M37" s="51">
        <f t="shared" si="1"/>
        <v>0.59375000000000011</v>
      </c>
      <c r="O37" s="52">
        <f t="shared" si="2"/>
        <v>0.35416666666666674</v>
      </c>
    </row>
    <row r="38" spans="13:15" x14ac:dyDescent="0.25">
      <c r="M38" s="51">
        <f t="shared" si="1"/>
        <v>0.60416666666666674</v>
      </c>
      <c r="O38" s="52">
        <f t="shared" si="2"/>
        <v>0.36458333333333343</v>
      </c>
    </row>
    <row r="39" spans="13:15" x14ac:dyDescent="0.25">
      <c r="M39" s="51">
        <f t="shared" si="1"/>
        <v>0.61458333333333337</v>
      </c>
      <c r="O39" s="52">
        <f t="shared" si="2"/>
        <v>0.37500000000000011</v>
      </c>
    </row>
    <row r="40" spans="13:15" x14ac:dyDescent="0.25">
      <c r="M40" s="51">
        <f t="shared" si="1"/>
        <v>0.625</v>
      </c>
      <c r="O40" s="52">
        <f t="shared" si="2"/>
        <v>0.3854166666666668</v>
      </c>
    </row>
    <row r="41" spans="13:15" x14ac:dyDescent="0.25">
      <c r="M41" s="51">
        <f t="shared" si="1"/>
        <v>0.63541666666666663</v>
      </c>
      <c r="O41" s="52">
        <f t="shared" si="2"/>
        <v>0.39583333333333348</v>
      </c>
    </row>
    <row r="42" spans="13:15" x14ac:dyDescent="0.25">
      <c r="M42" s="51">
        <f t="shared" si="1"/>
        <v>0.64583333333333326</v>
      </c>
      <c r="O42" s="52">
        <f t="shared" si="2"/>
        <v>0.40625000000000017</v>
      </c>
    </row>
    <row r="43" spans="13:15" x14ac:dyDescent="0.25">
      <c r="M43" s="51">
        <f t="shared" si="1"/>
        <v>0.65624999999999989</v>
      </c>
      <c r="O43" s="52">
        <f t="shared" si="2"/>
        <v>0.41666666666666685</v>
      </c>
    </row>
    <row r="44" spans="13:15" x14ac:dyDescent="0.25">
      <c r="M44" s="51">
        <f t="shared" si="1"/>
        <v>0.66666666666666652</v>
      </c>
      <c r="O44" s="52">
        <f t="shared" si="2"/>
        <v>0.42708333333333354</v>
      </c>
    </row>
    <row r="45" spans="13:15" x14ac:dyDescent="0.25">
      <c r="M45" s="51">
        <f t="shared" si="1"/>
        <v>0.67708333333333315</v>
      </c>
      <c r="O45" s="52">
        <f t="shared" si="2"/>
        <v>0.43750000000000022</v>
      </c>
    </row>
    <row r="46" spans="13:15" x14ac:dyDescent="0.25">
      <c r="M46" s="51">
        <f t="shared" si="1"/>
        <v>0.68749999999999978</v>
      </c>
      <c r="O46" s="52">
        <f t="shared" si="2"/>
        <v>0.44791666666666691</v>
      </c>
    </row>
    <row r="47" spans="13:15" x14ac:dyDescent="0.25">
      <c r="M47" s="51">
        <f t="shared" si="1"/>
        <v>0.69791666666666641</v>
      </c>
      <c r="O47" s="52">
        <f t="shared" si="2"/>
        <v>0.45833333333333359</v>
      </c>
    </row>
    <row r="48" spans="13:15" x14ac:dyDescent="0.25">
      <c r="M48" s="51">
        <f t="shared" si="1"/>
        <v>0.70833333333333304</v>
      </c>
      <c r="O48" s="52">
        <f t="shared" si="2"/>
        <v>0.46875000000000028</v>
      </c>
    </row>
    <row r="49" spans="13:15" x14ac:dyDescent="0.25">
      <c r="M49" s="51">
        <f t="shared" si="1"/>
        <v>0.71874999999999967</v>
      </c>
      <c r="O49" s="52">
        <f t="shared" si="2"/>
        <v>0.47916666666666696</v>
      </c>
    </row>
    <row r="50" spans="13:15" x14ac:dyDescent="0.25">
      <c r="M50" s="51">
        <f t="shared" si="1"/>
        <v>0.7291666666666663</v>
      </c>
      <c r="O50" s="52">
        <f t="shared" si="2"/>
        <v>0.48958333333333365</v>
      </c>
    </row>
    <row r="51" spans="13:15" x14ac:dyDescent="0.25">
      <c r="M51" s="51">
        <f>M50+15/1440</f>
        <v>0.73958333333333293</v>
      </c>
      <c r="O51" s="52">
        <f t="shared" si="2"/>
        <v>0.50000000000000033</v>
      </c>
    </row>
    <row r="52" spans="13:15" x14ac:dyDescent="0.25">
      <c r="M52" s="51">
        <f t="shared" si="1"/>
        <v>0.74999999999999956</v>
      </c>
    </row>
    <row r="53" spans="13:15" x14ac:dyDescent="0.25">
      <c r="M53" s="51">
        <f t="shared" si="1"/>
        <v>0.76041666666666619</v>
      </c>
    </row>
    <row r="54" spans="13:15" x14ac:dyDescent="0.25">
      <c r="M54" s="51">
        <f t="shared" si="1"/>
        <v>0.77083333333333282</v>
      </c>
    </row>
    <row r="55" spans="13:15" x14ac:dyDescent="0.25">
      <c r="M55" s="51">
        <f t="shared" si="1"/>
        <v>0.78124999999999944</v>
      </c>
    </row>
    <row r="56" spans="13:15" x14ac:dyDescent="0.25">
      <c r="M56" s="51">
        <f t="shared" si="1"/>
        <v>0.79166666666666607</v>
      </c>
    </row>
    <row r="57" spans="13:15" x14ac:dyDescent="0.25">
      <c r="M57" s="51">
        <f t="shared" si="1"/>
        <v>0.8020833333333327</v>
      </c>
    </row>
    <row r="58" spans="13:15" x14ac:dyDescent="0.25">
      <c r="M58" s="51">
        <f t="shared" si="1"/>
        <v>0.81249999999999933</v>
      </c>
    </row>
    <row r="59" spans="13:15" x14ac:dyDescent="0.25">
      <c r="M59" s="51">
        <f t="shared" si="1"/>
        <v>0.82291666666666596</v>
      </c>
    </row>
    <row r="60" spans="13:15" x14ac:dyDescent="0.25">
      <c r="M60" s="51">
        <f t="shared" si="1"/>
        <v>0.83333333333333259</v>
      </c>
    </row>
    <row r="61" spans="13:15" x14ac:dyDescent="0.25">
      <c r="M61" s="51">
        <f t="shared" si="1"/>
        <v>0.84374999999999922</v>
      </c>
    </row>
    <row r="62" spans="13:15" x14ac:dyDescent="0.25">
      <c r="M62" s="51">
        <f t="shared" si="1"/>
        <v>0.85416666666666585</v>
      </c>
    </row>
    <row r="63" spans="13:15" x14ac:dyDescent="0.25">
      <c r="M63" s="51">
        <f t="shared" si="1"/>
        <v>0.86458333333333248</v>
      </c>
    </row>
    <row r="64" spans="13:15" x14ac:dyDescent="0.25">
      <c r="M64" s="51">
        <f t="shared" si="1"/>
        <v>0.87499999999999911</v>
      </c>
    </row>
    <row r="65" spans="13:15" x14ac:dyDescent="0.25">
      <c r="M65" s="51">
        <f t="shared" si="1"/>
        <v>0.88541666666666574</v>
      </c>
    </row>
    <row r="66" spans="13:15" x14ac:dyDescent="0.25">
      <c r="M66" s="51">
        <f t="shared" si="1"/>
        <v>0.89583333333333237</v>
      </c>
    </row>
    <row r="67" spans="13:15" x14ac:dyDescent="0.25">
      <c r="M67" s="51">
        <f t="shared" si="1"/>
        <v>0.906249999999999</v>
      </c>
    </row>
    <row r="68" spans="13:15" x14ac:dyDescent="0.25">
      <c r="M68" s="51">
        <f t="shared" si="1"/>
        <v>0.91666666666666563</v>
      </c>
    </row>
    <row r="69" spans="13:15" x14ac:dyDescent="0.25">
      <c r="M69" s="51">
        <f>M68+15/1440</f>
        <v>0.92708333333333226</v>
      </c>
    </row>
    <row r="70" spans="13:15" x14ac:dyDescent="0.25">
      <c r="M70" s="51">
        <f t="shared" si="1"/>
        <v>0.93749999999999889</v>
      </c>
    </row>
    <row r="71" spans="13:15" x14ac:dyDescent="0.25">
      <c r="M71" s="51">
        <f t="shared" ref="M71:M75" si="3">M70+15/1440</f>
        <v>0.94791666666666552</v>
      </c>
    </row>
    <row r="72" spans="13:15" x14ac:dyDescent="0.25">
      <c r="M72" s="51">
        <f t="shared" si="3"/>
        <v>0.95833333333333215</v>
      </c>
    </row>
    <row r="73" spans="13:15" x14ac:dyDescent="0.25">
      <c r="M73" s="51">
        <f t="shared" si="3"/>
        <v>0.96874999999999878</v>
      </c>
    </row>
    <row r="74" spans="13:15" x14ac:dyDescent="0.25">
      <c r="M74" s="51">
        <f t="shared" si="3"/>
        <v>0.97916666666666541</v>
      </c>
    </row>
    <row r="75" spans="13:15" x14ac:dyDescent="0.25">
      <c r="M75" s="51">
        <f t="shared" si="3"/>
        <v>0.98958333333333204</v>
      </c>
    </row>
    <row r="76" spans="13:15" x14ac:dyDescent="0.25">
      <c r="M76" s="45"/>
      <c r="N76" s="47"/>
      <c r="O76" s="45"/>
    </row>
    <row r="77" spans="13:15" x14ac:dyDescent="0.25">
      <c r="M77" s="45"/>
      <c r="N77" s="47"/>
      <c r="O77" s="45"/>
    </row>
    <row r="78" spans="13:15" x14ac:dyDescent="0.25">
      <c r="M78" s="45"/>
      <c r="N78" s="47"/>
      <c r="O78" s="45"/>
    </row>
    <row r="79" spans="13:15" x14ac:dyDescent="0.25">
      <c r="M79" s="45"/>
      <c r="N79" s="47"/>
      <c r="O79" s="45"/>
    </row>
  </sheetData>
  <sheetProtection password="EFC2" sheet="1" objects="1" scenarios="1"/>
  <mergeCells count="2">
    <mergeCell ref="J1:K1"/>
    <mergeCell ref="B2:C2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QD2UCF5UJE4V-699202894-656</_dlc_DocId>
    <_dlc_DocIdUrl xmlns="7184055b-e5ea-4162-8b19-ace5c644b73a">
      <Url>http://intranet2/pw/_layouts/15/DocIdRedir.aspx?ID=QD2UCF5UJE4V-699202894-656</Url>
      <Description>QD2UCF5UJE4V-699202894-656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F1C1F-CCBB-45C8-8B7B-0489EE9F6DF0}"/>
</file>

<file path=customXml/itemProps2.xml><?xml version="1.0" encoding="utf-8"?>
<ds:datastoreItem xmlns:ds="http://schemas.openxmlformats.org/officeDocument/2006/customXml" ds:itemID="{330D8EFC-D5E5-4229-AE34-5C7AE6A735DC}"/>
</file>

<file path=customXml/itemProps3.xml><?xml version="1.0" encoding="utf-8"?>
<ds:datastoreItem xmlns:ds="http://schemas.openxmlformats.org/officeDocument/2006/customXml" ds:itemID="{7722E58C-9882-45F2-9F2C-30CBB8CA3F2B}"/>
</file>

<file path=customXml/itemProps4.xml><?xml version="1.0" encoding="utf-8"?>
<ds:datastoreItem xmlns:ds="http://schemas.openxmlformats.org/officeDocument/2006/customXml" ds:itemID="{FE1B6D78-F5EA-400E-B4A7-443D65E90013}"/>
</file>

<file path=customXml/itemProps5.xml><?xml version="1.0" encoding="utf-8"?>
<ds:datastoreItem xmlns:ds="http://schemas.openxmlformats.org/officeDocument/2006/customXml" ds:itemID="{584CC940-C223-42F7-876F-B1E4763B7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05B</vt:lpstr>
      <vt:lpstr>06A</vt:lpstr>
      <vt:lpstr>Data</vt:lpstr>
      <vt:lpstr>'05B'!Print_Area</vt:lpstr>
      <vt:lpstr>'06A'!Print_Area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Kim, Koos-Sun</dc:creator>
  <cp:lastModifiedBy>amijango</cp:lastModifiedBy>
  <cp:lastPrinted>2013-05-16T18:09:27Z</cp:lastPrinted>
  <dcterms:created xsi:type="dcterms:W3CDTF">2013-05-13T23:25:01Z</dcterms:created>
  <dcterms:modified xsi:type="dcterms:W3CDTF">2013-05-29T00:32:16Z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d9861600-c41f-49c7-adec-30c35f09299d</vt:lpwstr>
  </property>
  <property fmtid="{D5CDD505-2E9C-101B-9397-08002B2CF9AE}" pid="3" name="ContentTypeId">
    <vt:lpwstr>0x01010077F6406F5614274587828104E1EC26A4</vt:lpwstr>
  </property>
  <property fmtid="{D5CDD505-2E9C-101B-9397-08002B2CF9AE}" pid="4" name="Order">
    <vt:r8>31100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http://intranet:12013/_layouts/DocIdRedir.aspx?ID=DS6S4WKU732Q-3-311, DS6S4WKU732Q-3-311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DS6S4WKU732Q-3-311</vt:lpwstr>
  </property>
</Properties>
</file>