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480" windowHeight="9975"/>
  </bookViews>
  <sheets>
    <sheet name="Bid Summary" sheetId="6" r:id="rId1"/>
    <sheet name="Old" sheetId="7" r:id="rId2"/>
  </sheets>
  <definedNames>
    <definedName name="_xlnm._FilterDatabase" localSheetId="0" hidden="1">'Bid Summary'!$C$10:$F$30</definedName>
    <definedName name="_xlnm._FilterDatabase" localSheetId="1" hidden="1">Old!$C$10:$F$30</definedName>
    <definedName name="_xlnm.Print_Area" localSheetId="0">'Bid Summary'!$A$1:$F$31</definedName>
    <definedName name="_xlnm.Print_Area" localSheetId="1">Old!$A$1:$F$31</definedName>
  </definedNames>
  <calcPr calcId="145621"/>
</workbook>
</file>

<file path=xl/calcChain.xml><?xml version="1.0" encoding="utf-8"?>
<calcChain xmlns="http://schemas.openxmlformats.org/spreadsheetml/2006/main">
  <c r="D140" i="6" l="1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8" i="6"/>
  <c r="E7" i="6" s="1"/>
  <c r="D7" i="6"/>
  <c r="C167" i="6"/>
  <c r="C166" i="6"/>
  <c r="C165" i="6"/>
  <c r="C164" i="6"/>
  <c r="C163" i="6"/>
  <c r="C162" i="6"/>
  <c r="C161" i="6"/>
  <c r="C160" i="6"/>
  <c r="C159" i="6"/>
  <c r="B159" i="6"/>
  <c r="B160" i="6" s="1"/>
  <c r="B161" i="6" s="1"/>
  <c r="B162" i="6" s="1"/>
  <c r="B163" i="6" s="1"/>
  <c r="B164" i="6" s="1"/>
  <c r="B165" i="6" s="1"/>
  <c r="B166" i="6" s="1"/>
  <c r="B167" i="6" s="1"/>
  <c r="C158" i="6"/>
  <c r="B158" i="6"/>
  <c r="C134" i="6"/>
  <c r="C133" i="6"/>
  <c r="C132" i="6"/>
  <c r="C131" i="6"/>
  <c r="C130" i="6"/>
  <c r="C129" i="6"/>
  <c r="C128" i="6"/>
  <c r="C127" i="6"/>
  <c r="C126" i="6"/>
  <c r="C125" i="6"/>
  <c r="C101" i="6"/>
  <c r="C100" i="6"/>
  <c r="C99" i="6"/>
  <c r="C98" i="6"/>
  <c r="C97" i="6"/>
  <c r="C96" i="6"/>
  <c r="C95" i="6"/>
  <c r="C94" i="6"/>
  <c r="C93" i="6"/>
  <c r="C92" i="6"/>
  <c r="E8" i="6" l="1"/>
  <c r="D142" i="7"/>
  <c r="C142" i="7"/>
  <c r="D141" i="7"/>
  <c r="C141" i="7"/>
  <c r="D140" i="7"/>
  <c r="C140" i="7"/>
  <c r="D139" i="7"/>
  <c r="C139" i="7"/>
  <c r="D138" i="7"/>
  <c r="C138" i="7"/>
  <c r="D137" i="7"/>
  <c r="C137" i="7"/>
  <c r="D136" i="7"/>
  <c r="C136" i="7"/>
  <c r="D135" i="7"/>
  <c r="C135" i="7"/>
  <c r="D134" i="7"/>
  <c r="C134" i="7"/>
  <c r="D133" i="7"/>
  <c r="C133" i="7"/>
  <c r="D132" i="7"/>
  <c r="C132" i="7"/>
  <c r="D131" i="7"/>
  <c r="C131" i="7"/>
  <c r="D130" i="7"/>
  <c r="C130" i="7"/>
  <c r="D129" i="7"/>
  <c r="C129" i="7"/>
  <c r="D128" i="7"/>
  <c r="C128" i="7"/>
  <c r="D127" i="7"/>
  <c r="C127" i="7"/>
  <c r="D126" i="7"/>
  <c r="C126" i="7"/>
  <c r="D125" i="7"/>
  <c r="C125" i="7"/>
  <c r="D124" i="7"/>
  <c r="C124" i="7"/>
  <c r="B124" i="7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D123" i="7"/>
  <c r="C123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C112" i="7"/>
  <c r="D111" i="7"/>
  <c r="C111" i="7"/>
  <c r="D110" i="7"/>
  <c r="C110" i="7"/>
  <c r="D109" i="7"/>
  <c r="C109" i="7"/>
  <c r="D108" i="7"/>
  <c r="C108" i="7"/>
  <c r="D107" i="7"/>
  <c r="C107" i="7"/>
  <c r="D106" i="7"/>
  <c r="C106" i="7"/>
  <c r="D105" i="7"/>
  <c r="C105" i="7"/>
  <c r="D104" i="7"/>
  <c r="C104" i="7"/>
  <c r="D103" i="7"/>
  <c r="C103" i="7"/>
  <c r="D102" i="7"/>
  <c r="C102" i="7"/>
  <c r="B102" i="7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D101" i="7"/>
  <c r="C101" i="7"/>
  <c r="B101" i="7"/>
  <c r="D100" i="7"/>
  <c r="C100" i="7"/>
  <c r="D96" i="7"/>
  <c r="C96" i="7"/>
  <c r="D95" i="7"/>
  <c r="C95" i="7"/>
  <c r="D94" i="7"/>
  <c r="C94" i="7"/>
  <c r="D93" i="7"/>
  <c r="C93" i="7"/>
  <c r="D92" i="7"/>
  <c r="C92" i="7"/>
  <c r="D91" i="7"/>
  <c r="C91" i="7"/>
  <c r="D90" i="7"/>
  <c r="C90" i="7"/>
  <c r="D89" i="7"/>
  <c r="C89" i="7"/>
  <c r="D88" i="7"/>
  <c r="C88" i="7"/>
  <c r="D87" i="7"/>
  <c r="C87" i="7"/>
  <c r="D86" i="7"/>
  <c r="C86" i="7"/>
  <c r="D85" i="7"/>
  <c r="C85" i="7"/>
  <c r="D84" i="7"/>
  <c r="C84" i="7"/>
  <c r="D83" i="7"/>
  <c r="C83" i="7"/>
  <c r="D82" i="7"/>
  <c r="C82" i="7"/>
  <c r="D81" i="7"/>
  <c r="C81" i="7"/>
  <c r="D80" i="7"/>
  <c r="C80" i="7"/>
  <c r="D79" i="7"/>
  <c r="C79" i="7"/>
  <c r="D78" i="7"/>
  <c r="C78" i="7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D77" i="7"/>
  <c r="C77" i="7"/>
  <c r="B13" i="7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12" i="7"/>
  <c r="F10" i="7"/>
  <c r="E10" i="7"/>
  <c r="D10" i="7"/>
  <c r="D8" i="7"/>
  <c r="J7" i="7"/>
  <c r="D7" i="7"/>
  <c r="J6" i="7"/>
  <c r="D6" i="7"/>
  <c r="J5" i="7"/>
  <c r="E7" i="7" l="1"/>
  <c r="E6" i="7" s="1"/>
  <c r="E8" i="7"/>
  <c r="F8" i="7" l="1"/>
  <c r="K8" i="7" s="1"/>
  <c r="K6" i="7"/>
  <c r="K7" i="7"/>
  <c r="K4" i="7"/>
  <c r="K5" i="7"/>
  <c r="F7" i="7"/>
  <c r="F6" i="7" s="1"/>
  <c r="F7" i="6"/>
  <c r="C157" i="6" l="1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D139" i="6"/>
  <c r="C139" i="6"/>
  <c r="B139" i="6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D138" i="6"/>
  <c r="C138" i="6"/>
  <c r="F6" i="6" s="1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D106" i="6"/>
  <c r="C106" i="6"/>
  <c r="B106" i="6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D105" i="6"/>
  <c r="C105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D74" i="6"/>
  <c r="C74" i="6"/>
  <c r="D73" i="6"/>
  <c r="C73" i="6"/>
  <c r="B73" i="6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D72" i="6"/>
  <c r="C72" i="6"/>
  <c r="F10" i="6"/>
  <c r="E10" i="6"/>
  <c r="D10" i="6"/>
  <c r="D6" i="6" l="1"/>
  <c r="E6" i="6"/>
  <c r="F8" i="6"/>
  <c r="K8" i="6" s="1"/>
  <c r="K4" i="6" l="1"/>
  <c r="K5" i="6"/>
  <c r="K7" i="6"/>
  <c r="J7" i="6" s="1"/>
  <c r="J5" i="6"/>
  <c r="K6" i="6"/>
  <c r="J6" i="6" s="1"/>
  <c r="B12" i="6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</calcChain>
</file>

<file path=xl/sharedStrings.xml><?xml version="1.0" encoding="utf-8"?>
<sst xmlns="http://schemas.openxmlformats.org/spreadsheetml/2006/main" count="64" uniqueCount="33">
  <si>
    <t>A</t>
  </si>
  <si>
    <t>B</t>
  </si>
  <si>
    <t>Base Bid + A1 +A2</t>
  </si>
  <si>
    <t>Contractor</t>
  </si>
  <si>
    <t>C</t>
  </si>
  <si>
    <t>CONTRACTOR</t>
  </si>
  <si>
    <t>FOR VLOOKUP FUNCTION ONLY</t>
  </si>
  <si>
    <t>Base Bid + A1</t>
  </si>
  <si>
    <t>Base Bid</t>
  </si>
  <si>
    <t>Base Bid + A1 + A2</t>
  </si>
  <si>
    <t>DO NOT CHANGE</t>
  </si>
  <si>
    <t>Woodward Park Bridewell Parking Lot Project - Bid Results</t>
  </si>
  <si>
    <t>City of Manteca Council Chamber - Thursday, December 13 (2pm)</t>
  </si>
  <si>
    <t>Bid Type</t>
  </si>
  <si>
    <t>Available Budget</t>
  </si>
  <si>
    <t>Apparent Low Bidder</t>
  </si>
  <si>
    <t>Apparent Low Bid Amount</t>
  </si>
  <si>
    <t>Apparent Low Bid (Three)</t>
  </si>
  <si>
    <t>No.</t>
  </si>
  <si>
    <t>Three Low Bidders</t>
  </si>
  <si>
    <t>Ross F. Carroll Inc.</t>
  </si>
  <si>
    <t>BC Construction</t>
  </si>
  <si>
    <t>RGW Construction</t>
  </si>
  <si>
    <t>Knife River Construction</t>
  </si>
  <si>
    <t>Breneman Inc.</t>
  </si>
  <si>
    <t>MCI Engineering Inc.</t>
  </si>
  <si>
    <t>American Asphalt</t>
  </si>
  <si>
    <t>GradeTech Inc.</t>
  </si>
  <si>
    <t>TEICHERT</t>
  </si>
  <si>
    <t>George Reed, Inc.</t>
  </si>
  <si>
    <t>AM Stephens Co. Inc.</t>
  </si>
  <si>
    <t>Rogers Construction</t>
  </si>
  <si>
    <t>Rolfe Construction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</si>
</sst>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7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65" fontId="4" fillId="0" borderId="0" xfId="0" applyNumberFormat="1" applyFont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7" fontId="1" fillId="6" borderId="8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164" fontId="6" fillId="5" borderId="18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7" fillId="7" borderId="11" xfId="1" applyBorder="1" applyAlignment="1">
      <alignment horizontal="center"/>
    </xf>
    <xf numFmtId="0" fontId="7" fillId="7" borderId="27" xfId="1" applyBorder="1" applyAlignment="1">
      <alignment horizontal="center"/>
    </xf>
    <xf numFmtId="164" fontId="7" fillId="7" borderId="6" xfId="1" applyNumberFormat="1" applyBorder="1" applyAlignment="1">
      <alignment horizontal="center"/>
    </xf>
    <xf numFmtId="0" fontId="8" fillId="7" borderId="13" xfId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1" xfId="0" applyNumberFormat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2">
    <cellStyle name="Bad" xfId="1" builtinId="27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167"/>
  <sheetViews>
    <sheetView tabSelected="1" zoomScaleNormal="100" zoomScaleSheetLayoutView="100" workbookViewId="0">
      <selection activeCell="J18" sqref="J18"/>
    </sheetView>
  </sheetViews>
  <sheetFormatPr defaultRowHeight="15" x14ac:dyDescent="0.25"/>
  <cols>
    <col min="1" max="1" width="2.85546875" style="1" customWidth="1"/>
    <col min="2" max="2" width="6" style="1" customWidth="1"/>
    <col min="3" max="3" width="30.5703125" style="1" customWidth="1"/>
    <col min="4" max="6" width="32.42578125" style="1" customWidth="1"/>
    <col min="7" max="7" width="5" style="1" customWidth="1"/>
    <col min="8" max="9" width="9.140625" style="1"/>
    <col min="10" max="10" width="37.5703125" style="1" customWidth="1"/>
    <col min="11" max="11" width="19.140625" style="1" customWidth="1"/>
    <col min="12" max="16384" width="9.140625" style="1"/>
  </cols>
  <sheetData>
    <row r="1" spans="2:11" ht="18.75" x14ac:dyDescent="0.3">
      <c r="B1" s="6" t="s">
        <v>11</v>
      </c>
      <c r="I1" s="6" t="s">
        <v>11</v>
      </c>
    </row>
    <row r="2" spans="2:11" x14ac:dyDescent="0.25">
      <c r="B2" s="5" t="s">
        <v>12</v>
      </c>
      <c r="F2" s="17">
        <v>41256</v>
      </c>
      <c r="I2" s="5"/>
      <c r="K2" s="17">
        <v>41256</v>
      </c>
    </row>
    <row r="3" spans="2:11" ht="16.5" thickBot="1" x14ac:dyDescent="0.3">
      <c r="B3" s="55"/>
      <c r="C3" s="55"/>
      <c r="D3" s="18"/>
      <c r="F3" s="17"/>
      <c r="I3" s="5" t="s">
        <v>19</v>
      </c>
    </row>
    <row r="4" spans="2:11" ht="15.75" thickBot="1" x14ac:dyDescent="0.3">
      <c r="B4" s="56" t="s">
        <v>14</v>
      </c>
      <c r="C4" s="57"/>
      <c r="D4" s="32">
        <v>640000</v>
      </c>
      <c r="I4" s="45" t="s">
        <v>18</v>
      </c>
      <c r="J4" s="46" t="s">
        <v>17</v>
      </c>
      <c r="K4" s="50" t="str">
        <f>IF(D6="-", IF(E6="-", F5, E5), D5)</f>
        <v>Base Bid + A1</v>
      </c>
    </row>
    <row r="5" spans="2:11" ht="15.75" thickBot="1" x14ac:dyDescent="0.3">
      <c r="B5" s="56" t="s">
        <v>13</v>
      </c>
      <c r="C5" s="57"/>
      <c r="D5" s="11" t="s">
        <v>2</v>
      </c>
      <c r="E5" s="15" t="s">
        <v>7</v>
      </c>
      <c r="F5" s="13" t="s">
        <v>8</v>
      </c>
      <c r="I5" s="47">
        <v>1</v>
      </c>
      <c r="J5" s="48" t="str">
        <f>IF(D6="-", IF(E6="-", F6, E6), D6)</f>
        <v>Knife River Construction</v>
      </c>
      <c r="K5" s="49">
        <f>IF(D6="-", IF(E6="-", F7, E7), D7)</f>
        <v>594540.71</v>
      </c>
    </row>
    <row r="6" spans="2:11" x14ac:dyDescent="0.25">
      <c r="B6" s="58" t="s">
        <v>15</v>
      </c>
      <c r="C6" s="59"/>
      <c r="D6" s="12" t="str">
        <f>IF(D7&gt;D4,"-",VLOOKUP(D7,C72:D101,2,FALSE))</f>
        <v>-</v>
      </c>
      <c r="E6" s="16" t="str">
        <f>IF(D8="Lowest Bid", "-",IF(E7&gt;D4,"-",VLOOKUP(E7,C105:D134, 2, FALSE)))</f>
        <v>Knife River Construction</v>
      </c>
      <c r="F6" s="14" t="str">
        <f>IF(OR(D8="Lowest Bid",E8="Lowest Bid"),"-",VLOOKUP(F7,C138:D167, 2, FALSE))</f>
        <v>-</v>
      </c>
      <c r="I6" s="40">
        <v>2</v>
      </c>
      <c r="J6" s="2" t="str">
        <f>IF($D$6="-", IF($E$6="-", VLOOKUP(K6, $C$138:$D$167, 2, FALSE), VLOOKUP(K6, $C$105:$D$134, 2, FALSE)), VLOOKUP(K6, $C$72:$D$101, 2, FALSE))</f>
        <v>GradeTech Inc.</v>
      </c>
      <c r="K6" s="41">
        <f>IF($D$6="-", IF($E$6="-", SMALL(F11:F40, 2), SMALL(E11:E40, 2)), SMALL(D11:D40, 2))</f>
        <v>601319.19999999995</v>
      </c>
    </row>
    <row r="7" spans="2:11" ht="15.75" thickBot="1" x14ac:dyDescent="0.3">
      <c r="B7" s="60" t="s">
        <v>16</v>
      </c>
      <c r="C7" s="61"/>
      <c r="D7" s="35" t="str">
        <f>IF(MIN(D11:D40)&gt;D4,"-",MIN(D11:D40))</f>
        <v>-</v>
      </c>
      <c r="E7" s="36">
        <f>IF(D8="Lowest Bid", "-", IF(MIN(E11:E40)&gt;D4,"-",MIN(E11:E40)))</f>
        <v>594540.71</v>
      </c>
      <c r="F7" s="37" t="str">
        <f>IF(OR(D8="Lowest Bid",E8="Lowest Bid"),"-",MIN(F11:F40))</f>
        <v>-</v>
      </c>
      <c r="I7" s="42">
        <v>3</v>
      </c>
      <c r="J7" s="43" t="str">
        <f>IF($D$6="-", IF($E$6="-", VLOOKUP(K7, $C$138:$D$167, 2, FALSE), VLOOKUP(K7, $C$105:$D$134, 2, FALSE)), VLOOKUP(K7, $C$72:$D$101, 2, FALSE))</f>
        <v>Rolfe Construction Inc.</v>
      </c>
      <c r="K7" s="44">
        <f>IF($D$6="-", IF($E$6="-", SMALL(F11:F40, 3), SMALL(E11:E40, 3)), SMALL(D11:D40, 3))</f>
        <v>616492.66</v>
      </c>
    </row>
    <row r="8" spans="2:11" x14ac:dyDescent="0.25">
      <c r="B8" s="33"/>
      <c r="C8" s="33"/>
      <c r="D8" s="34" t="str">
        <f>IF(MIN(D11:D40)&lt;=D4,"Lowest Bid", "All bids exceed budget.")</f>
        <v>All bids exceed budget.</v>
      </c>
      <c r="E8" s="34" t="str">
        <f>IF(D8="Lowest Bid", "-", IF(MIN(E11:E40)&lt;=D4,"Lowest Bid", "All bids exceed budget"))</f>
        <v>Lowest Bid</v>
      </c>
      <c r="F8" s="34" t="str">
        <f>IF(OR(D8="Lowest Bid",E8="Lowest Bid"),"-",IF(F7&gt;D4,"The bid exceeds budget", "Lowest Bid"))</f>
        <v>-</v>
      </c>
      <c r="K8" s="51" t="str">
        <f>IF(F8="The bid exceeds budget",F8,"")</f>
        <v/>
      </c>
    </row>
    <row r="9" spans="2:11" ht="15.75" thickBot="1" x14ac:dyDescent="0.3"/>
    <row r="10" spans="2:11" ht="15.75" thickBot="1" x14ac:dyDescent="0.3">
      <c r="B10" s="38"/>
      <c r="C10" s="39" t="s">
        <v>3</v>
      </c>
      <c r="D10" s="25" t="str">
        <f>D5</f>
        <v>Base Bid + A1 +A2</v>
      </c>
      <c r="E10" s="15" t="str">
        <f>E5</f>
        <v>Base Bid + A1</v>
      </c>
      <c r="F10" s="13" t="str">
        <f>F5</f>
        <v>Base Bid</v>
      </c>
    </row>
    <row r="11" spans="2:11" x14ac:dyDescent="0.25">
      <c r="B11" s="21">
        <v>1</v>
      </c>
      <c r="C11" s="22" t="s">
        <v>20</v>
      </c>
      <c r="D11" s="26">
        <v>696923</v>
      </c>
      <c r="E11" s="26">
        <v>630573</v>
      </c>
      <c r="F11" s="29">
        <v>546439.5</v>
      </c>
    </row>
    <row r="12" spans="2:11" x14ac:dyDescent="0.25">
      <c r="B12" s="19">
        <f t="shared" ref="B12:B30" si="0">B11+1</f>
        <v>2</v>
      </c>
      <c r="C12" s="23" t="s">
        <v>21</v>
      </c>
      <c r="D12" s="27">
        <v>751211.52000000002</v>
      </c>
      <c r="E12" s="27">
        <v>656042.81999999995</v>
      </c>
      <c r="F12" s="30">
        <v>578694.12</v>
      </c>
    </row>
    <row r="13" spans="2:11" x14ac:dyDescent="0.25">
      <c r="B13" s="19">
        <f t="shared" si="0"/>
        <v>3</v>
      </c>
      <c r="C13" s="23" t="s">
        <v>22</v>
      </c>
      <c r="D13" s="27">
        <v>764052</v>
      </c>
      <c r="E13" s="27">
        <v>699202</v>
      </c>
      <c r="F13" s="30">
        <v>597133.5</v>
      </c>
    </row>
    <row r="14" spans="2:11" x14ac:dyDescent="0.25">
      <c r="B14" s="19">
        <f t="shared" si="0"/>
        <v>4</v>
      </c>
      <c r="C14" s="23" t="s">
        <v>23</v>
      </c>
      <c r="D14" s="27">
        <v>654190.71</v>
      </c>
      <c r="E14" s="27">
        <v>594540.71</v>
      </c>
      <c r="F14" s="30">
        <v>519655.25</v>
      </c>
    </row>
    <row r="15" spans="2:11" x14ac:dyDescent="0.25">
      <c r="B15" s="19">
        <f t="shared" si="0"/>
        <v>5</v>
      </c>
      <c r="C15" s="23" t="s">
        <v>24</v>
      </c>
      <c r="D15" s="27">
        <v>846737.15</v>
      </c>
      <c r="E15" s="27">
        <v>728827.15</v>
      </c>
      <c r="F15" s="30">
        <v>645649.75</v>
      </c>
    </row>
    <row r="16" spans="2:11" x14ac:dyDescent="0.25">
      <c r="B16" s="19">
        <f t="shared" si="0"/>
        <v>6</v>
      </c>
      <c r="C16" s="23" t="s">
        <v>25</v>
      </c>
      <c r="D16" s="27">
        <v>701588</v>
      </c>
      <c r="E16" s="27">
        <v>628575</v>
      </c>
      <c r="F16" s="30">
        <v>552363.30000000005</v>
      </c>
    </row>
    <row r="17" spans="2:6" x14ac:dyDescent="0.25">
      <c r="B17" s="19">
        <f t="shared" si="0"/>
        <v>7</v>
      </c>
      <c r="C17" s="23" t="s">
        <v>26</v>
      </c>
      <c r="D17" s="27">
        <v>982288.6</v>
      </c>
      <c r="E17" s="27">
        <v>885478.6</v>
      </c>
      <c r="F17" s="30">
        <v>782103</v>
      </c>
    </row>
    <row r="18" spans="2:6" x14ac:dyDescent="0.25">
      <c r="B18" s="19">
        <f t="shared" si="0"/>
        <v>8</v>
      </c>
      <c r="C18" s="23" t="s">
        <v>27</v>
      </c>
      <c r="D18" s="27">
        <v>683491.4</v>
      </c>
      <c r="E18" s="27">
        <v>601319.19999999995</v>
      </c>
      <c r="F18" s="30">
        <v>534475.9</v>
      </c>
    </row>
    <row r="19" spans="2:6" x14ac:dyDescent="0.25">
      <c r="B19" s="19">
        <f t="shared" si="0"/>
        <v>9</v>
      </c>
      <c r="C19" s="23" t="s">
        <v>28</v>
      </c>
      <c r="D19" s="27">
        <v>679511.36</v>
      </c>
      <c r="E19" s="27">
        <v>619241.86</v>
      </c>
      <c r="F19" s="30">
        <v>551613.1</v>
      </c>
    </row>
    <row r="20" spans="2:6" x14ac:dyDescent="0.25">
      <c r="B20" s="19">
        <f t="shared" si="0"/>
        <v>10</v>
      </c>
      <c r="C20" s="23" t="s">
        <v>29</v>
      </c>
      <c r="D20" s="27">
        <v>755753</v>
      </c>
      <c r="E20" s="27">
        <v>661903</v>
      </c>
      <c r="F20" s="30">
        <v>586580.4</v>
      </c>
    </row>
    <row r="21" spans="2:6" x14ac:dyDescent="0.25">
      <c r="B21" s="19">
        <f t="shared" si="0"/>
        <v>11</v>
      </c>
      <c r="C21" s="23" t="s">
        <v>30</v>
      </c>
      <c r="D21" s="27">
        <v>698082.02</v>
      </c>
      <c r="E21" s="27">
        <v>617762.02</v>
      </c>
      <c r="F21" s="30">
        <v>542412.72</v>
      </c>
    </row>
    <row r="22" spans="2:6" x14ac:dyDescent="0.25">
      <c r="B22" s="19">
        <f t="shared" si="0"/>
        <v>12</v>
      </c>
      <c r="C22" s="23" t="s">
        <v>31</v>
      </c>
      <c r="D22" s="27">
        <v>708762</v>
      </c>
      <c r="E22" s="27">
        <v>621562</v>
      </c>
      <c r="F22" s="30">
        <v>549969</v>
      </c>
    </row>
    <row r="23" spans="2:6" x14ac:dyDescent="0.25">
      <c r="B23" s="19">
        <f t="shared" si="0"/>
        <v>13</v>
      </c>
      <c r="C23" s="23" t="s">
        <v>32</v>
      </c>
      <c r="D23" s="27">
        <v>642492.66</v>
      </c>
      <c r="E23" s="27">
        <v>616492.66</v>
      </c>
      <c r="F23" s="30">
        <v>540468.5</v>
      </c>
    </row>
    <row r="24" spans="2:6" x14ac:dyDescent="0.25">
      <c r="B24" s="19">
        <f t="shared" si="0"/>
        <v>14</v>
      </c>
      <c r="C24" s="23"/>
      <c r="D24" s="27"/>
      <c r="E24" s="27"/>
      <c r="F24" s="30"/>
    </row>
    <row r="25" spans="2:6" x14ac:dyDescent="0.25">
      <c r="B25" s="19">
        <f t="shared" si="0"/>
        <v>15</v>
      </c>
      <c r="C25" s="23"/>
      <c r="D25" s="27"/>
      <c r="E25" s="27"/>
      <c r="F25" s="30"/>
    </row>
    <row r="26" spans="2:6" x14ac:dyDescent="0.25">
      <c r="B26" s="19">
        <f t="shared" si="0"/>
        <v>16</v>
      </c>
      <c r="C26" s="23"/>
      <c r="D26" s="27"/>
      <c r="E26" s="27"/>
      <c r="F26" s="30"/>
    </row>
    <row r="27" spans="2:6" x14ac:dyDescent="0.25">
      <c r="B27" s="19">
        <f t="shared" si="0"/>
        <v>17</v>
      </c>
      <c r="C27" s="23"/>
      <c r="D27" s="27"/>
      <c r="E27" s="27"/>
      <c r="F27" s="30"/>
    </row>
    <row r="28" spans="2:6" x14ac:dyDescent="0.25">
      <c r="B28" s="19">
        <f t="shared" si="0"/>
        <v>18</v>
      </c>
      <c r="C28" s="23"/>
      <c r="D28" s="27"/>
      <c r="E28" s="27"/>
      <c r="F28" s="30"/>
    </row>
    <row r="29" spans="2:6" x14ac:dyDescent="0.25">
      <c r="B29" s="19">
        <f t="shared" si="0"/>
        <v>19</v>
      </c>
      <c r="C29" s="23"/>
      <c r="D29" s="27"/>
      <c r="E29" s="27"/>
      <c r="F29" s="30"/>
    </row>
    <row r="30" spans="2:6" x14ac:dyDescent="0.25">
      <c r="B30" s="19">
        <f t="shared" si="0"/>
        <v>20</v>
      </c>
      <c r="C30" s="23"/>
      <c r="D30" s="27"/>
      <c r="E30" s="27"/>
      <c r="F30" s="30"/>
    </row>
    <row r="31" spans="2:6" x14ac:dyDescent="0.25">
      <c r="B31" s="19">
        <f t="shared" ref="B31:B40" si="1">B30+1</f>
        <v>21</v>
      </c>
      <c r="C31" s="23"/>
      <c r="D31" s="27"/>
      <c r="E31" s="27"/>
      <c r="F31" s="30"/>
    </row>
    <row r="32" spans="2:6" x14ac:dyDescent="0.25">
      <c r="B32" s="19">
        <f t="shared" si="1"/>
        <v>22</v>
      </c>
      <c r="C32" s="23"/>
      <c r="D32" s="27"/>
      <c r="E32" s="27"/>
      <c r="F32" s="30"/>
    </row>
    <row r="33" spans="2:6" x14ac:dyDescent="0.25">
      <c r="B33" s="19">
        <f t="shared" si="1"/>
        <v>23</v>
      </c>
      <c r="C33" s="23"/>
      <c r="D33" s="27"/>
      <c r="E33" s="27"/>
      <c r="F33" s="30"/>
    </row>
    <row r="34" spans="2:6" x14ac:dyDescent="0.25">
      <c r="B34" s="19">
        <f t="shared" si="1"/>
        <v>24</v>
      </c>
      <c r="C34" s="23"/>
      <c r="D34" s="27"/>
      <c r="E34" s="27"/>
      <c r="F34" s="30"/>
    </row>
    <row r="35" spans="2:6" x14ac:dyDescent="0.25">
      <c r="B35" s="19">
        <f t="shared" si="1"/>
        <v>25</v>
      </c>
      <c r="C35" s="23"/>
      <c r="D35" s="27"/>
      <c r="E35" s="27"/>
      <c r="F35" s="30"/>
    </row>
    <row r="36" spans="2:6" x14ac:dyDescent="0.25">
      <c r="B36" s="19">
        <f t="shared" si="1"/>
        <v>26</v>
      </c>
      <c r="C36" s="23"/>
      <c r="D36" s="27"/>
      <c r="E36" s="27"/>
      <c r="F36" s="30"/>
    </row>
    <row r="37" spans="2:6" x14ac:dyDescent="0.25">
      <c r="B37" s="19">
        <f t="shared" si="1"/>
        <v>27</v>
      </c>
      <c r="C37" s="23"/>
      <c r="D37" s="27"/>
      <c r="E37" s="27"/>
      <c r="F37" s="30"/>
    </row>
    <row r="38" spans="2:6" x14ac:dyDescent="0.25">
      <c r="B38" s="19">
        <f t="shared" si="1"/>
        <v>28</v>
      </c>
      <c r="C38" s="23"/>
      <c r="D38" s="27"/>
      <c r="E38" s="27"/>
      <c r="F38" s="30"/>
    </row>
    <row r="39" spans="2:6" x14ac:dyDescent="0.25">
      <c r="B39" s="19">
        <f t="shared" si="1"/>
        <v>29</v>
      </c>
      <c r="C39" s="23"/>
      <c r="D39" s="27"/>
      <c r="E39" s="27"/>
      <c r="F39" s="30"/>
    </row>
    <row r="40" spans="2:6" ht="15.75" thickBot="1" x14ac:dyDescent="0.3">
      <c r="B40" s="20">
        <f t="shared" si="1"/>
        <v>30</v>
      </c>
      <c r="C40" s="24"/>
      <c r="D40" s="28"/>
      <c r="E40" s="28"/>
      <c r="F40" s="31"/>
    </row>
    <row r="67" spans="2:6" x14ac:dyDescent="0.25">
      <c r="B67" s="62" t="s">
        <v>10</v>
      </c>
      <c r="C67" s="62"/>
      <c r="D67" s="62"/>
    </row>
    <row r="68" spans="2:6" x14ac:dyDescent="0.25">
      <c r="B68" s="62"/>
      <c r="C68" s="62"/>
      <c r="D68" s="62"/>
    </row>
    <row r="69" spans="2:6" x14ac:dyDescent="0.25">
      <c r="B69" s="62"/>
      <c r="C69" s="62"/>
      <c r="D69" s="62"/>
    </row>
    <row r="70" spans="2:6" x14ac:dyDescent="0.25">
      <c r="B70" s="63" t="s">
        <v>6</v>
      </c>
      <c r="C70" s="63"/>
      <c r="D70" s="63"/>
      <c r="E70" s="7"/>
      <c r="F70" s="7"/>
    </row>
    <row r="71" spans="2:6" x14ac:dyDescent="0.25">
      <c r="B71" s="64" t="s">
        <v>9</v>
      </c>
      <c r="C71" s="65"/>
      <c r="D71" s="3" t="s">
        <v>5</v>
      </c>
    </row>
    <row r="72" spans="2:6" x14ac:dyDescent="0.25">
      <c r="B72" s="2">
        <v>1</v>
      </c>
      <c r="C72" s="9">
        <f t="shared" ref="C72:C101" si="2">D11</f>
        <v>696923</v>
      </c>
      <c r="D72" s="52" t="str">
        <f>C11</f>
        <v>Ross F. Carroll Inc.</v>
      </c>
    </row>
    <row r="73" spans="2:6" x14ac:dyDescent="0.25">
      <c r="B73" s="2">
        <f>B72+1</f>
        <v>2</v>
      </c>
      <c r="C73" s="9">
        <f t="shared" si="2"/>
        <v>751211.52000000002</v>
      </c>
      <c r="D73" s="52" t="str">
        <f>C12</f>
        <v>BC Construction</v>
      </c>
    </row>
    <row r="74" spans="2:6" x14ac:dyDescent="0.25">
      <c r="B74" s="2">
        <f t="shared" ref="B74:B101" si="3">B73+1</f>
        <v>3</v>
      </c>
      <c r="C74" s="9">
        <f t="shared" si="2"/>
        <v>764052</v>
      </c>
      <c r="D74" s="52" t="str">
        <f>C13</f>
        <v>RGW Construction</v>
      </c>
    </row>
    <row r="75" spans="2:6" x14ac:dyDescent="0.25">
      <c r="B75" s="2">
        <f t="shared" si="3"/>
        <v>4</v>
      </c>
      <c r="C75" s="9">
        <f t="shared" si="2"/>
        <v>654190.71</v>
      </c>
      <c r="D75" s="52" t="str">
        <f t="shared" ref="D75:D101" si="4">C14</f>
        <v>Knife River Construction</v>
      </c>
    </row>
    <row r="76" spans="2:6" x14ac:dyDescent="0.25">
      <c r="B76" s="2">
        <f t="shared" si="3"/>
        <v>5</v>
      </c>
      <c r="C76" s="9">
        <f t="shared" si="2"/>
        <v>846737.15</v>
      </c>
      <c r="D76" s="52" t="str">
        <f t="shared" si="4"/>
        <v>Breneman Inc.</v>
      </c>
    </row>
    <row r="77" spans="2:6" x14ac:dyDescent="0.25">
      <c r="B77" s="2">
        <f t="shared" si="3"/>
        <v>6</v>
      </c>
      <c r="C77" s="9">
        <f t="shared" si="2"/>
        <v>701588</v>
      </c>
      <c r="D77" s="52" t="str">
        <f t="shared" si="4"/>
        <v>MCI Engineering Inc.</v>
      </c>
    </row>
    <row r="78" spans="2:6" x14ac:dyDescent="0.25">
      <c r="B78" s="2">
        <f t="shared" si="3"/>
        <v>7</v>
      </c>
      <c r="C78" s="9">
        <f t="shared" si="2"/>
        <v>982288.6</v>
      </c>
      <c r="D78" s="52" t="str">
        <f t="shared" si="4"/>
        <v>American Asphalt</v>
      </c>
    </row>
    <row r="79" spans="2:6" x14ac:dyDescent="0.25">
      <c r="B79" s="2">
        <f t="shared" si="3"/>
        <v>8</v>
      </c>
      <c r="C79" s="9">
        <f t="shared" si="2"/>
        <v>683491.4</v>
      </c>
      <c r="D79" s="52" t="str">
        <f t="shared" si="4"/>
        <v>GradeTech Inc.</v>
      </c>
    </row>
    <row r="80" spans="2:6" x14ac:dyDescent="0.25">
      <c r="B80" s="2">
        <f t="shared" si="3"/>
        <v>9</v>
      </c>
      <c r="C80" s="9">
        <f t="shared" si="2"/>
        <v>679511.36</v>
      </c>
      <c r="D80" s="52" t="str">
        <f t="shared" si="4"/>
        <v>TEICHERT</v>
      </c>
    </row>
    <row r="81" spans="2:4" x14ac:dyDescent="0.25">
      <c r="B81" s="2">
        <f t="shared" si="3"/>
        <v>10</v>
      </c>
      <c r="C81" s="9">
        <f t="shared" si="2"/>
        <v>755753</v>
      </c>
      <c r="D81" s="52" t="str">
        <f t="shared" si="4"/>
        <v>George Reed, Inc.</v>
      </c>
    </row>
    <row r="82" spans="2:4" x14ac:dyDescent="0.25">
      <c r="B82" s="2">
        <f t="shared" si="3"/>
        <v>11</v>
      </c>
      <c r="C82" s="9">
        <f t="shared" si="2"/>
        <v>698082.02</v>
      </c>
      <c r="D82" s="52" t="str">
        <f t="shared" si="4"/>
        <v>AM Stephens Co. Inc.</v>
      </c>
    </row>
    <row r="83" spans="2:4" x14ac:dyDescent="0.25">
      <c r="B83" s="2">
        <f t="shared" si="3"/>
        <v>12</v>
      </c>
      <c r="C83" s="9">
        <f t="shared" si="2"/>
        <v>708762</v>
      </c>
      <c r="D83" s="52" t="str">
        <f t="shared" si="4"/>
        <v>Rogers Construction</v>
      </c>
    </row>
    <row r="84" spans="2:4" x14ac:dyDescent="0.25">
      <c r="B84" s="2">
        <f t="shared" si="3"/>
        <v>13</v>
      </c>
      <c r="C84" s="9">
        <f t="shared" si="2"/>
        <v>642492.66</v>
      </c>
      <c r="D84" s="52" t="str">
        <f t="shared" si="4"/>
        <v>Rolfe Construction Inc.</v>
      </c>
    </row>
    <row r="85" spans="2:4" x14ac:dyDescent="0.25">
      <c r="B85" s="2">
        <f t="shared" si="3"/>
        <v>14</v>
      </c>
      <c r="C85" s="9">
        <f t="shared" si="2"/>
        <v>0</v>
      </c>
      <c r="D85" s="52">
        <f t="shared" si="4"/>
        <v>0</v>
      </c>
    </row>
    <row r="86" spans="2:4" x14ac:dyDescent="0.25">
      <c r="B86" s="2">
        <f t="shared" si="3"/>
        <v>15</v>
      </c>
      <c r="C86" s="9">
        <f t="shared" si="2"/>
        <v>0</v>
      </c>
      <c r="D86" s="52">
        <f t="shared" si="4"/>
        <v>0</v>
      </c>
    </row>
    <row r="87" spans="2:4" x14ac:dyDescent="0.25">
      <c r="B87" s="2">
        <f t="shared" si="3"/>
        <v>16</v>
      </c>
      <c r="C87" s="9">
        <f t="shared" si="2"/>
        <v>0</v>
      </c>
      <c r="D87" s="52">
        <f t="shared" si="4"/>
        <v>0</v>
      </c>
    </row>
    <row r="88" spans="2:4" x14ac:dyDescent="0.25">
      <c r="B88" s="2">
        <f t="shared" si="3"/>
        <v>17</v>
      </c>
      <c r="C88" s="9">
        <f t="shared" si="2"/>
        <v>0</v>
      </c>
      <c r="D88" s="52">
        <f t="shared" si="4"/>
        <v>0</v>
      </c>
    </row>
    <row r="89" spans="2:4" x14ac:dyDescent="0.25">
      <c r="B89" s="2">
        <f t="shared" si="3"/>
        <v>18</v>
      </c>
      <c r="C89" s="9">
        <f t="shared" si="2"/>
        <v>0</v>
      </c>
      <c r="D89" s="52">
        <f t="shared" si="4"/>
        <v>0</v>
      </c>
    </row>
    <row r="90" spans="2:4" x14ac:dyDescent="0.25">
      <c r="B90" s="2">
        <f t="shared" si="3"/>
        <v>19</v>
      </c>
      <c r="C90" s="9">
        <f t="shared" si="2"/>
        <v>0</v>
      </c>
      <c r="D90" s="52">
        <f t="shared" si="4"/>
        <v>0</v>
      </c>
    </row>
    <row r="91" spans="2:4" x14ac:dyDescent="0.25">
      <c r="B91" s="2">
        <f t="shared" si="3"/>
        <v>20</v>
      </c>
      <c r="C91" s="9">
        <f t="shared" si="2"/>
        <v>0</v>
      </c>
      <c r="D91" s="52">
        <f t="shared" si="4"/>
        <v>0</v>
      </c>
    </row>
    <row r="92" spans="2:4" x14ac:dyDescent="0.25">
      <c r="B92" s="2">
        <f t="shared" si="3"/>
        <v>21</v>
      </c>
      <c r="C92" s="9">
        <f t="shared" si="2"/>
        <v>0</v>
      </c>
      <c r="D92" s="52">
        <f t="shared" si="4"/>
        <v>0</v>
      </c>
    </row>
    <row r="93" spans="2:4" x14ac:dyDescent="0.25">
      <c r="B93" s="2">
        <f t="shared" si="3"/>
        <v>22</v>
      </c>
      <c r="C93" s="9">
        <f t="shared" si="2"/>
        <v>0</v>
      </c>
      <c r="D93" s="52">
        <f t="shared" si="4"/>
        <v>0</v>
      </c>
    </row>
    <row r="94" spans="2:4" x14ac:dyDescent="0.25">
      <c r="B94" s="2">
        <f t="shared" si="3"/>
        <v>23</v>
      </c>
      <c r="C94" s="9">
        <f t="shared" si="2"/>
        <v>0</v>
      </c>
      <c r="D94" s="52">
        <f t="shared" si="4"/>
        <v>0</v>
      </c>
    </row>
    <row r="95" spans="2:4" x14ac:dyDescent="0.25">
      <c r="B95" s="2">
        <f t="shared" si="3"/>
        <v>24</v>
      </c>
      <c r="C95" s="9">
        <f t="shared" si="2"/>
        <v>0</v>
      </c>
      <c r="D95" s="52">
        <f t="shared" si="4"/>
        <v>0</v>
      </c>
    </row>
    <row r="96" spans="2:4" x14ac:dyDescent="0.25">
      <c r="B96" s="2">
        <f t="shared" si="3"/>
        <v>25</v>
      </c>
      <c r="C96" s="9">
        <f t="shared" si="2"/>
        <v>0</v>
      </c>
      <c r="D96" s="52">
        <f t="shared" si="4"/>
        <v>0</v>
      </c>
    </row>
    <row r="97" spans="2:6" x14ac:dyDescent="0.25">
      <c r="B97" s="2">
        <f t="shared" si="3"/>
        <v>26</v>
      </c>
      <c r="C97" s="9">
        <f t="shared" si="2"/>
        <v>0</v>
      </c>
      <c r="D97" s="52">
        <f t="shared" si="4"/>
        <v>0</v>
      </c>
    </row>
    <row r="98" spans="2:6" x14ac:dyDescent="0.25">
      <c r="B98" s="2">
        <f t="shared" si="3"/>
        <v>27</v>
      </c>
      <c r="C98" s="9">
        <f t="shared" si="2"/>
        <v>0</v>
      </c>
      <c r="D98" s="52">
        <f t="shared" si="4"/>
        <v>0</v>
      </c>
    </row>
    <row r="99" spans="2:6" x14ac:dyDescent="0.25">
      <c r="B99" s="2">
        <f t="shared" si="3"/>
        <v>28</v>
      </c>
      <c r="C99" s="9">
        <f t="shared" si="2"/>
        <v>0</v>
      </c>
      <c r="D99" s="52">
        <f t="shared" si="4"/>
        <v>0</v>
      </c>
    </row>
    <row r="100" spans="2:6" x14ac:dyDescent="0.25">
      <c r="B100" s="2">
        <f t="shared" si="3"/>
        <v>29</v>
      </c>
      <c r="C100" s="9">
        <f t="shared" si="2"/>
        <v>0</v>
      </c>
      <c r="D100" s="52">
        <f t="shared" si="4"/>
        <v>0</v>
      </c>
    </row>
    <row r="101" spans="2:6" x14ac:dyDescent="0.25">
      <c r="B101" s="2">
        <f t="shared" si="3"/>
        <v>30</v>
      </c>
      <c r="C101" s="9">
        <f t="shared" si="2"/>
        <v>0</v>
      </c>
      <c r="D101" s="52">
        <f t="shared" si="4"/>
        <v>0</v>
      </c>
    </row>
    <row r="103" spans="2:6" x14ac:dyDescent="0.25">
      <c r="B103" s="63" t="s">
        <v>6</v>
      </c>
      <c r="C103" s="63"/>
      <c r="D103" s="63"/>
      <c r="E103" s="7"/>
      <c r="F103" s="7"/>
    </row>
    <row r="104" spans="2:6" x14ac:dyDescent="0.25">
      <c r="B104" s="66" t="s">
        <v>7</v>
      </c>
      <c r="C104" s="67"/>
      <c r="D104" s="3" t="s">
        <v>5</v>
      </c>
    </row>
    <row r="105" spans="2:6" x14ac:dyDescent="0.25">
      <c r="B105" s="2">
        <v>1</v>
      </c>
      <c r="C105" s="8">
        <f t="shared" ref="C105:C124" si="5">E11</f>
        <v>630573</v>
      </c>
      <c r="D105" s="52" t="str">
        <f>C11</f>
        <v>Ross F. Carroll Inc.</v>
      </c>
    </row>
    <row r="106" spans="2:6" x14ac:dyDescent="0.25">
      <c r="B106" s="2">
        <f>B105+1</f>
        <v>2</v>
      </c>
      <c r="C106" s="8">
        <f t="shared" si="5"/>
        <v>656042.81999999995</v>
      </c>
      <c r="D106" s="52" t="str">
        <f>C12</f>
        <v>BC Construction</v>
      </c>
    </row>
    <row r="107" spans="2:6" x14ac:dyDescent="0.25">
      <c r="B107" s="2">
        <f t="shared" ref="B107:B134" si="6">B106+1</f>
        <v>3</v>
      </c>
      <c r="C107" s="8">
        <f t="shared" si="5"/>
        <v>699202</v>
      </c>
      <c r="D107" s="52" t="str">
        <f t="shared" ref="D107:D134" si="7">C13</f>
        <v>RGW Construction</v>
      </c>
    </row>
    <row r="108" spans="2:6" x14ac:dyDescent="0.25">
      <c r="B108" s="2">
        <f t="shared" si="6"/>
        <v>4</v>
      </c>
      <c r="C108" s="8">
        <f t="shared" si="5"/>
        <v>594540.71</v>
      </c>
      <c r="D108" s="52" t="str">
        <f t="shared" si="7"/>
        <v>Knife River Construction</v>
      </c>
    </row>
    <row r="109" spans="2:6" x14ac:dyDescent="0.25">
      <c r="B109" s="2">
        <f t="shared" si="6"/>
        <v>5</v>
      </c>
      <c r="C109" s="8">
        <f t="shared" si="5"/>
        <v>728827.15</v>
      </c>
      <c r="D109" s="52" t="str">
        <f t="shared" si="7"/>
        <v>Breneman Inc.</v>
      </c>
    </row>
    <row r="110" spans="2:6" x14ac:dyDescent="0.25">
      <c r="B110" s="2">
        <f t="shared" si="6"/>
        <v>6</v>
      </c>
      <c r="C110" s="8">
        <f t="shared" si="5"/>
        <v>628575</v>
      </c>
      <c r="D110" s="52" t="str">
        <f t="shared" si="7"/>
        <v>MCI Engineering Inc.</v>
      </c>
    </row>
    <row r="111" spans="2:6" x14ac:dyDescent="0.25">
      <c r="B111" s="2">
        <f t="shared" si="6"/>
        <v>7</v>
      </c>
      <c r="C111" s="8">
        <f t="shared" si="5"/>
        <v>885478.6</v>
      </c>
      <c r="D111" s="52" t="str">
        <f t="shared" si="7"/>
        <v>American Asphalt</v>
      </c>
    </row>
    <row r="112" spans="2:6" x14ac:dyDescent="0.25">
      <c r="B112" s="2">
        <f t="shared" si="6"/>
        <v>8</v>
      </c>
      <c r="C112" s="8">
        <f t="shared" si="5"/>
        <v>601319.19999999995</v>
      </c>
      <c r="D112" s="52" t="str">
        <f t="shared" si="7"/>
        <v>GradeTech Inc.</v>
      </c>
    </row>
    <row r="113" spans="2:4" x14ac:dyDescent="0.25">
      <c r="B113" s="2">
        <f t="shared" si="6"/>
        <v>9</v>
      </c>
      <c r="C113" s="8">
        <f t="shared" si="5"/>
        <v>619241.86</v>
      </c>
      <c r="D113" s="52" t="str">
        <f t="shared" si="7"/>
        <v>TEICHERT</v>
      </c>
    </row>
    <row r="114" spans="2:4" x14ac:dyDescent="0.25">
      <c r="B114" s="2">
        <f t="shared" si="6"/>
        <v>10</v>
      </c>
      <c r="C114" s="8">
        <f t="shared" si="5"/>
        <v>661903</v>
      </c>
      <c r="D114" s="52" t="str">
        <f t="shared" si="7"/>
        <v>George Reed, Inc.</v>
      </c>
    </row>
    <row r="115" spans="2:4" x14ac:dyDescent="0.25">
      <c r="B115" s="2">
        <f t="shared" si="6"/>
        <v>11</v>
      </c>
      <c r="C115" s="8">
        <f t="shared" si="5"/>
        <v>617762.02</v>
      </c>
      <c r="D115" s="52" t="str">
        <f t="shared" si="7"/>
        <v>AM Stephens Co. Inc.</v>
      </c>
    </row>
    <row r="116" spans="2:4" x14ac:dyDescent="0.25">
      <c r="B116" s="2">
        <f t="shared" si="6"/>
        <v>12</v>
      </c>
      <c r="C116" s="8">
        <f t="shared" si="5"/>
        <v>621562</v>
      </c>
      <c r="D116" s="52" t="str">
        <f t="shared" si="7"/>
        <v>Rogers Construction</v>
      </c>
    </row>
    <row r="117" spans="2:4" x14ac:dyDescent="0.25">
      <c r="B117" s="2">
        <f t="shared" si="6"/>
        <v>13</v>
      </c>
      <c r="C117" s="8">
        <f t="shared" si="5"/>
        <v>616492.66</v>
      </c>
      <c r="D117" s="52" t="str">
        <f t="shared" si="7"/>
        <v>Rolfe Construction Inc.</v>
      </c>
    </row>
    <row r="118" spans="2:4" x14ac:dyDescent="0.25">
      <c r="B118" s="2">
        <f t="shared" si="6"/>
        <v>14</v>
      </c>
      <c r="C118" s="8">
        <f t="shared" si="5"/>
        <v>0</v>
      </c>
      <c r="D118" s="52">
        <f t="shared" si="7"/>
        <v>0</v>
      </c>
    </row>
    <row r="119" spans="2:4" x14ac:dyDescent="0.25">
      <c r="B119" s="2">
        <f t="shared" si="6"/>
        <v>15</v>
      </c>
      <c r="C119" s="8">
        <f t="shared" si="5"/>
        <v>0</v>
      </c>
      <c r="D119" s="52">
        <f t="shared" si="7"/>
        <v>0</v>
      </c>
    </row>
    <row r="120" spans="2:4" x14ac:dyDescent="0.25">
      <c r="B120" s="2">
        <f t="shared" si="6"/>
        <v>16</v>
      </c>
      <c r="C120" s="8">
        <f t="shared" si="5"/>
        <v>0</v>
      </c>
      <c r="D120" s="52">
        <f t="shared" si="7"/>
        <v>0</v>
      </c>
    </row>
    <row r="121" spans="2:4" x14ac:dyDescent="0.25">
      <c r="B121" s="2">
        <f t="shared" si="6"/>
        <v>17</v>
      </c>
      <c r="C121" s="8">
        <f t="shared" si="5"/>
        <v>0</v>
      </c>
      <c r="D121" s="52">
        <f t="shared" si="7"/>
        <v>0</v>
      </c>
    </row>
    <row r="122" spans="2:4" x14ac:dyDescent="0.25">
      <c r="B122" s="2">
        <f t="shared" si="6"/>
        <v>18</v>
      </c>
      <c r="C122" s="8">
        <f t="shared" si="5"/>
        <v>0</v>
      </c>
      <c r="D122" s="52">
        <f t="shared" si="7"/>
        <v>0</v>
      </c>
    </row>
    <row r="123" spans="2:4" x14ac:dyDescent="0.25">
      <c r="B123" s="2">
        <f t="shared" si="6"/>
        <v>19</v>
      </c>
      <c r="C123" s="8">
        <f t="shared" si="5"/>
        <v>0</v>
      </c>
      <c r="D123" s="52">
        <f t="shared" si="7"/>
        <v>0</v>
      </c>
    </row>
    <row r="124" spans="2:4" x14ac:dyDescent="0.25">
      <c r="B124" s="2">
        <f t="shared" si="6"/>
        <v>20</v>
      </c>
      <c r="C124" s="8">
        <f t="shared" si="5"/>
        <v>0</v>
      </c>
      <c r="D124" s="52">
        <f t="shared" si="7"/>
        <v>0</v>
      </c>
    </row>
    <row r="125" spans="2:4" x14ac:dyDescent="0.25">
      <c r="B125" s="2">
        <f t="shared" si="6"/>
        <v>21</v>
      </c>
      <c r="C125" s="8">
        <f t="shared" ref="C125:C134" si="8">E31</f>
        <v>0</v>
      </c>
      <c r="D125" s="52">
        <f t="shared" si="7"/>
        <v>0</v>
      </c>
    </row>
    <row r="126" spans="2:4" x14ac:dyDescent="0.25">
      <c r="B126" s="2">
        <f t="shared" si="6"/>
        <v>22</v>
      </c>
      <c r="C126" s="8">
        <f t="shared" si="8"/>
        <v>0</v>
      </c>
      <c r="D126" s="52">
        <f t="shared" si="7"/>
        <v>0</v>
      </c>
    </row>
    <row r="127" spans="2:4" x14ac:dyDescent="0.25">
      <c r="B127" s="2">
        <f t="shared" si="6"/>
        <v>23</v>
      </c>
      <c r="C127" s="8">
        <f t="shared" si="8"/>
        <v>0</v>
      </c>
      <c r="D127" s="52">
        <f t="shared" si="7"/>
        <v>0</v>
      </c>
    </row>
    <row r="128" spans="2:4" x14ac:dyDescent="0.25">
      <c r="B128" s="2">
        <f t="shared" si="6"/>
        <v>24</v>
      </c>
      <c r="C128" s="8">
        <f t="shared" si="8"/>
        <v>0</v>
      </c>
      <c r="D128" s="52">
        <f t="shared" si="7"/>
        <v>0</v>
      </c>
    </row>
    <row r="129" spans="2:6" x14ac:dyDescent="0.25">
      <c r="B129" s="2">
        <f t="shared" si="6"/>
        <v>25</v>
      </c>
      <c r="C129" s="8">
        <f t="shared" si="8"/>
        <v>0</v>
      </c>
      <c r="D129" s="52">
        <f t="shared" si="7"/>
        <v>0</v>
      </c>
    </row>
    <row r="130" spans="2:6" x14ac:dyDescent="0.25">
      <c r="B130" s="2">
        <f t="shared" si="6"/>
        <v>26</v>
      </c>
      <c r="C130" s="8">
        <f t="shared" si="8"/>
        <v>0</v>
      </c>
      <c r="D130" s="52">
        <f t="shared" si="7"/>
        <v>0</v>
      </c>
    </row>
    <row r="131" spans="2:6" x14ac:dyDescent="0.25">
      <c r="B131" s="2">
        <f t="shared" si="6"/>
        <v>27</v>
      </c>
      <c r="C131" s="8">
        <f t="shared" si="8"/>
        <v>0</v>
      </c>
      <c r="D131" s="52">
        <f t="shared" si="7"/>
        <v>0</v>
      </c>
    </row>
    <row r="132" spans="2:6" x14ac:dyDescent="0.25">
      <c r="B132" s="2">
        <f t="shared" si="6"/>
        <v>28</v>
      </c>
      <c r="C132" s="8">
        <f t="shared" si="8"/>
        <v>0</v>
      </c>
      <c r="D132" s="52">
        <f t="shared" si="7"/>
        <v>0</v>
      </c>
    </row>
    <row r="133" spans="2:6" x14ac:dyDescent="0.25">
      <c r="B133" s="2">
        <f t="shared" si="6"/>
        <v>29</v>
      </c>
      <c r="C133" s="8">
        <f t="shared" si="8"/>
        <v>0</v>
      </c>
      <c r="D133" s="52">
        <f t="shared" si="7"/>
        <v>0</v>
      </c>
    </row>
    <row r="134" spans="2:6" x14ac:dyDescent="0.25">
      <c r="B134" s="2">
        <f t="shared" si="6"/>
        <v>30</v>
      </c>
      <c r="C134" s="8">
        <f t="shared" si="8"/>
        <v>0</v>
      </c>
      <c r="D134" s="52">
        <f t="shared" si="7"/>
        <v>0</v>
      </c>
    </row>
    <row r="136" spans="2:6" x14ac:dyDescent="0.25">
      <c r="B136" s="63" t="s">
        <v>6</v>
      </c>
      <c r="C136" s="63"/>
      <c r="D136" s="63"/>
      <c r="E136" s="7"/>
      <c r="F136" s="7"/>
    </row>
    <row r="137" spans="2:6" x14ac:dyDescent="0.25">
      <c r="B137" s="53" t="s">
        <v>8</v>
      </c>
      <c r="C137" s="54"/>
      <c r="D137" s="3" t="s">
        <v>5</v>
      </c>
    </row>
    <row r="138" spans="2:6" x14ac:dyDescent="0.25">
      <c r="B138" s="2">
        <v>1</v>
      </c>
      <c r="C138" s="10">
        <f t="shared" ref="C138:C157" si="9">F11</f>
        <v>546439.5</v>
      </c>
      <c r="D138" s="52" t="str">
        <f>C11</f>
        <v>Ross F. Carroll Inc.</v>
      </c>
    </row>
    <row r="139" spans="2:6" x14ac:dyDescent="0.25">
      <c r="B139" s="2">
        <f>B138+1</f>
        <v>2</v>
      </c>
      <c r="C139" s="10">
        <f t="shared" si="9"/>
        <v>578694.12</v>
      </c>
      <c r="D139" s="52" t="str">
        <f>C12</f>
        <v>BC Construction</v>
      </c>
    </row>
    <row r="140" spans="2:6" x14ac:dyDescent="0.25">
      <c r="B140" s="2">
        <f t="shared" ref="B140:B167" si="10">B139+1</f>
        <v>3</v>
      </c>
      <c r="C140" s="10">
        <f t="shared" si="9"/>
        <v>597133.5</v>
      </c>
      <c r="D140" s="52" t="str">
        <f t="shared" ref="D140:D167" si="11">C13</f>
        <v>RGW Construction</v>
      </c>
    </row>
    <row r="141" spans="2:6" x14ac:dyDescent="0.25">
      <c r="B141" s="2">
        <f t="shared" si="10"/>
        <v>4</v>
      </c>
      <c r="C141" s="10">
        <f t="shared" si="9"/>
        <v>519655.25</v>
      </c>
      <c r="D141" s="52" t="str">
        <f t="shared" si="11"/>
        <v>Knife River Construction</v>
      </c>
    </row>
    <row r="142" spans="2:6" x14ac:dyDescent="0.25">
      <c r="B142" s="2">
        <f t="shared" si="10"/>
        <v>5</v>
      </c>
      <c r="C142" s="10">
        <f t="shared" si="9"/>
        <v>645649.75</v>
      </c>
      <c r="D142" s="52" t="str">
        <f t="shared" si="11"/>
        <v>Breneman Inc.</v>
      </c>
    </row>
    <row r="143" spans="2:6" x14ac:dyDescent="0.25">
      <c r="B143" s="2">
        <f t="shared" si="10"/>
        <v>6</v>
      </c>
      <c r="C143" s="10">
        <f t="shared" si="9"/>
        <v>552363.30000000005</v>
      </c>
      <c r="D143" s="52" t="str">
        <f t="shared" si="11"/>
        <v>MCI Engineering Inc.</v>
      </c>
    </row>
    <row r="144" spans="2:6" x14ac:dyDescent="0.25">
      <c r="B144" s="2">
        <f t="shared" si="10"/>
        <v>7</v>
      </c>
      <c r="C144" s="10">
        <f t="shared" si="9"/>
        <v>782103</v>
      </c>
      <c r="D144" s="52" t="str">
        <f t="shared" si="11"/>
        <v>American Asphalt</v>
      </c>
    </row>
    <row r="145" spans="2:4" x14ac:dyDescent="0.25">
      <c r="B145" s="2">
        <f t="shared" si="10"/>
        <v>8</v>
      </c>
      <c r="C145" s="10">
        <f t="shared" si="9"/>
        <v>534475.9</v>
      </c>
      <c r="D145" s="52" t="str">
        <f t="shared" si="11"/>
        <v>GradeTech Inc.</v>
      </c>
    </row>
    <row r="146" spans="2:4" x14ac:dyDescent="0.25">
      <c r="B146" s="2">
        <f t="shared" si="10"/>
        <v>9</v>
      </c>
      <c r="C146" s="10">
        <f t="shared" si="9"/>
        <v>551613.1</v>
      </c>
      <c r="D146" s="52" t="str">
        <f t="shared" si="11"/>
        <v>TEICHERT</v>
      </c>
    </row>
    <row r="147" spans="2:4" x14ac:dyDescent="0.25">
      <c r="B147" s="2">
        <f t="shared" si="10"/>
        <v>10</v>
      </c>
      <c r="C147" s="10">
        <f t="shared" si="9"/>
        <v>586580.4</v>
      </c>
      <c r="D147" s="52" t="str">
        <f t="shared" si="11"/>
        <v>George Reed, Inc.</v>
      </c>
    </row>
    <row r="148" spans="2:4" x14ac:dyDescent="0.25">
      <c r="B148" s="2">
        <f t="shared" si="10"/>
        <v>11</v>
      </c>
      <c r="C148" s="10">
        <f t="shared" si="9"/>
        <v>542412.72</v>
      </c>
      <c r="D148" s="52" t="str">
        <f t="shared" si="11"/>
        <v>AM Stephens Co. Inc.</v>
      </c>
    </row>
    <row r="149" spans="2:4" x14ac:dyDescent="0.25">
      <c r="B149" s="2">
        <f t="shared" si="10"/>
        <v>12</v>
      </c>
      <c r="C149" s="10">
        <f t="shared" si="9"/>
        <v>549969</v>
      </c>
      <c r="D149" s="52" t="str">
        <f t="shared" si="11"/>
        <v>Rogers Construction</v>
      </c>
    </row>
    <row r="150" spans="2:4" x14ac:dyDescent="0.25">
      <c r="B150" s="2">
        <f t="shared" si="10"/>
        <v>13</v>
      </c>
      <c r="C150" s="10">
        <f t="shared" si="9"/>
        <v>540468.5</v>
      </c>
      <c r="D150" s="52" t="str">
        <f t="shared" si="11"/>
        <v>Rolfe Construction Inc.</v>
      </c>
    </row>
    <row r="151" spans="2:4" x14ac:dyDescent="0.25">
      <c r="B151" s="2">
        <f t="shared" si="10"/>
        <v>14</v>
      </c>
      <c r="C151" s="10">
        <f t="shared" si="9"/>
        <v>0</v>
      </c>
      <c r="D151" s="52">
        <f t="shared" si="11"/>
        <v>0</v>
      </c>
    </row>
    <row r="152" spans="2:4" x14ac:dyDescent="0.25">
      <c r="B152" s="2">
        <f t="shared" si="10"/>
        <v>15</v>
      </c>
      <c r="C152" s="10">
        <f t="shared" si="9"/>
        <v>0</v>
      </c>
      <c r="D152" s="52">
        <f t="shared" si="11"/>
        <v>0</v>
      </c>
    </row>
    <row r="153" spans="2:4" x14ac:dyDescent="0.25">
      <c r="B153" s="2">
        <f t="shared" si="10"/>
        <v>16</v>
      </c>
      <c r="C153" s="10">
        <f t="shared" si="9"/>
        <v>0</v>
      </c>
      <c r="D153" s="52">
        <f t="shared" si="11"/>
        <v>0</v>
      </c>
    </row>
    <row r="154" spans="2:4" x14ac:dyDescent="0.25">
      <c r="B154" s="2">
        <f t="shared" si="10"/>
        <v>17</v>
      </c>
      <c r="C154" s="10">
        <f t="shared" si="9"/>
        <v>0</v>
      </c>
      <c r="D154" s="52">
        <f t="shared" si="11"/>
        <v>0</v>
      </c>
    </row>
    <row r="155" spans="2:4" x14ac:dyDescent="0.25">
      <c r="B155" s="2">
        <f t="shared" si="10"/>
        <v>18</v>
      </c>
      <c r="C155" s="10">
        <f t="shared" si="9"/>
        <v>0</v>
      </c>
      <c r="D155" s="52">
        <f t="shared" si="11"/>
        <v>0</v>
      </c>
    </row>
    <row r="156" spans="2:4" x14ac:dyDescent="0.25">
      <c r="B156" s="2">
        <f t="shared" si="10"/>
        <v>19</v>
      </c>
      <c r="C156" s="10">
        <f t="shared" si="9"/>
        <v>0</v>
      </c>
      <c r="D156" s="52">
        <f t="shared" si="11"/>
        <v>0</v>
      </c>
    </row>
    <row r="157" spans="2:4" x14ac:dyDescent="0.25">
      <c r="B157" s="2">
        <f t="shared" si="10"/>
        <v>20</v>
      </c>
      <c r="C157" s="10">
        <f t="shared" si="9"/>
        <v>0</v>
      </c>
      <c r="D157" s="52">
        <f t="shared" si="11"/>
        <v>0</v>
      </c>
    </row>
    <row r="158" spans="2:4" x14ac:dyDescent="0.25">
      <c r="B158" s="2">
        <f t="shared" si="10"/>
        <v>21</v>
      </c>
      <c r="C158" s="10">
        <f t="shared" ref="C158:C167" si="12">F31</f>
        <v>0</v>
      </c>
      <c r="D158" s="52">
        <f t="shared" si="11"/>
        <v>0</v>
      </c>
    </row>
    <row r="159" spans="2:4" x14ac:dyDescent="0.25">
      <c r="B159" s="2">
        <f t="shared" si="10"/>
        <v>22</v>
      </c>
      <c r="C159" s="10">
        <f t="shared" si="12"/>
        <v>0</v>
      </c>
      <c r="D159" s="52">
        <f t="shared" si="11"/>
        <v>0</v>
      </c>
    </row>
    <row r="160" spans="2:4" x14ac:dyDescent="0.25">
      <c r="B160" s="2">
        <f t="shared" si="10"/>
        <v>23</v>
      </c>
      <c r="C160" s="10">
        <f t="shared" si="12"/>
        <v>0</v>
      </c>
      <c r="D160" s="52">
        <f t="shared" si="11"/>
        <v>0</v>
      </c>
    </row>
    <row r="161" spans="2:4" x14ac:dyDescent="0.25">
      <c r="B161" s="2">
        <f t="shared" si="10"/>
        <v>24</v>
      </c>
      <c r="C161" s="10">
        <f t="shared" si="12"/>
        <v>0</v>
      </c>
      <c r="D161" s="52">
        <f t="shared" si="11"/>
        <v>0</v>
      </c>
    </row>
    <row r="162" spans="2:4" x14ac:dyDescent="0.25">
      <c r="B162" s="2">
        <f t="shared" si="10"/>
        <v>25</v>
      </c>
      <c r="C162" s="10">
        <f t="shared" si="12"/>
        <v>0</v>
      </c>
      <c r="D162" s="52">
        <f t="shared" si="11"/>
        <v>0</v>
      </c>
    </row>
    <row r="163" spans="2:4" x14ac:dyDescent="0.25">
      <c r="B163" s="2">
        <f t="shared" si="10"/>
        <v>26</v>
      </c>
      <c r="C163" s="10">
        <f t="shared" si="12"/>
        <v>0</v>
      </c>
      <c r="D163" s="52">
        <f t="shared" si="11"/>
        <v>0</v>
      </c>
    </row>
    <row r="164" spans="2:4" x14ac:dyDescent="0.25">
      <c r="B164" s="2">
        <f t="shared" si="10"/>
        <v>27</v>
      </c>
      <c r="C164" s="10">
        <f t="shared" si="12"/>
        <v>0</v>
      </c>
      <c r="D164" s="52">
        <f t="shared" si="11"/>
        <v>0</v>
      </c>
    </row>
    <row r="165" spans="2:4" x14ac:dyDescent="0.25">
      <c r="B165" s="2">
        <f t="shared" si="10"/>
        <v>28</v>
      </c>
      <c r="C165" s="10">
        <f t="shared" si="12"/>
        <v>0</v>
      </c>
      <c r="D165" s="52">
        <f t="shared" si="11"/>
        <v>0</v>
      </c>
    </row>
    <row r="166" spans="2:4" x14ac:dyDescent="0.25">
      <c r="B166" s="2">
        <f t="shared" si="10"/>
        <v>29</v>
      </c>
      <c r="C166" s="10">
        <f t="shared" si="12"/>
        <v>0</v>
      </c>
      <c r="D166" s="52">
        <f t="shared" si="11"/>
        <v>0</v>
      </c>
    </row>
    <row r="167" spans="2:4" x14ac:dyDescent="0.25">
      <c r="B167" s="2">
        <f t="shared" si="10"/>
        <v>30</v>
      </c>
      <c r="C167" s="10">
        <f t="shared" si="12"/>
        <v>0</v>
      </c>
      <c r="D167" s="52">
        <f t="shared" si="11"/>
        <v>0</v>
      </c>
    </row>
  </sheetData>
  <autoFilter ref="C10:F30">
    <sortState ref="C11:F40">
      <sortCondition ref="F10:F30"/>
    </sortState>
  </autoFilter>
  <mergeCells count="12">
    <mergeCell ref="B137:C137"/>
    <mergeCell ref="B3:C3"/>
    <mergeCell ref="B5:C5"/>
    <mergeCell ref="B6:C6"/>
    <mergeCell ref="B7:C7"/>
    <mergeCell ref="B67:D69"/>
    <mergeCell ref="B4:C4"/>
    <mergeCell ref="B70:D70"/>
    <mergeCell ref="B71:C71"/>
    <mergeCell ref="B103:D103"/>
    <mergeCell ref="B104:C104"/>
    <mergeCell ref="B136:D136"/>
  </mergeCells>
  <conditionalFormatting sqref="D11">
    <cfRule type="cellIs" dxfId="16" priority="10" operator="equal">
      <formula>$D$7</formula>
    </cfRule>
  </conditionalFormatting>
  <conditionalFormatting sqref="D11:D40">
    <cfRule type="cellIs" dxfId="15" priority="9" operator="equal">
      <formula>$D$7</formula>
    </cfRule>
  </conditionalFormatting>
  <conditionalFormatting sqref="E11:E40">
    <cfRule type="cellIs" dxfId="14" priority="8" operator="equal">
      <formula>$E$7</formula>
    </cfRule>
  </conditionalFormatting>
  <conditionalFormatting sqref="F11:F40">
    <cfRule type="cellIs" dxfId="13" priority="7" operator="equal">
      <formula>$F$7</formula>
    </cfRule>
  </conditionalFormatting>
  <conditionalFormatting sqref="C138:C157">
    <cfRule type="cellIs" dxfId="12" priority="6" operator="equal">
      <formula>$F$7</formula>
    </cfRule>
  </conditionalFormatting>
  <conditionalFormatting sqref="C105:C124">
    <cfRule type="cellIs" dxfId="11" priority="5" operator="equal">
      <formula>$E$7</formula>
    </cfRule>
  </conditionalFormatting>
  <conditionalFormatting sqref="C72:C91">
    <cfRule type="cellIs" dxfId="10" priority="4" operator="equal">
      <formula>$D$7</formula>
    </cfRule>
  </conditionalFormatting>
  <conditionalFormatting sqref="C92:C101">
    <cfRule type="cellIs" dxfId="9" priority="3" operator="equal">
      <formula>$D$7</formula>
    </cfRule>
  </conditionalFormatting>
  <conditionalFormatting sqref="C125:C134">
    <cfRule type="cellIs" dxfId="8" priority="2" operator="equal">
      <formula>$E$7</formula>
    </cfRule>
  </conditionalFormatting>
  <conditionalFormatting sqref="C158:C167">
    <cfRule type="cellIs" dxfId="7" priority="1" operator="equal">
      <formula>$F$7</formula>
    </cfRule>
  </conditionalFormatting>
  <pageMargins left="0.7" right="0.7" top="0.75" bottom="0.75" header="0.3" footer="0.3"/>
  <pageSetup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2"/>
  <sheetViews>
    <sheetView zoomScale="110" zoomScaleNormal="110" zoomScaleSheetLayoutView="100" workbookViewId="0">
      <selection activeCell="D24" sqref="D24"/>
    </sheetView>
  </sheetViews>
  <sheetFormatPr defaultRowHeight="15" x14ac:dyDescent="0.25"/>
  <cols>
    <col min="1" max="1" width="2.85546875" style="1" customWidth="1"/>
    <col min="2" max="2" width="6" style="1" customWidth="1"/>
    <col min="3" max="3" width="30.5703125" style="1" customWidth="1"/>
    <col min="4" max="6" width="32.42578125" style="1" customWidth="1"/>
    <col min="7" max="7" width="5" style="1" customWidth="1"/>
    <col min="8" max="9" width="9.140625" style="1"/>
    <col min="10" max="10" width="37.5703125" style="1" customWidth="1"/>
    <col min="11" max="11" width="19.140625" style="1" customWidth="1"/>
    <col min="12" max="16384" width="9.140625" style="1"/>
  </cols>
  <sheetData>
    <row r="1" spans="2:11" ht="18.75" x14ac:dyDescent="0.3">
      <c r="B1" s="6" t="s">
        <v>11</v>
      </c>
      <c r="I1" s="6" t="s">
        <v>11</v>
      </c>
    </row>
    <row r="2" spans="2:11" x14ac:dyDescent="0.25">
      <c r="B2" s="5" t="s">
        <v>12</v>
      </c>
      <c r="F2" s="17">
        <v>41256</v>
      </c>
      <c r="I2" s="5"/>
      <c r="K2" s="17">
        <v>41256</v>
      </c>
    </row>
    <row r="3" spans="2:11" ht="16.5" thickBot="1" x14ac:dyDescent="0.3">
      <c r="B3" s="55"/>
      <c r="C3" s="55"/>
      <c r="D3" s="18"/>
      <c r="F3" s="17"/>
      <c r="I3" s="5" t="s">
        <v>19</v>
      </c>
    </row>
    <row r="4" spans="2:11" ht="15.75" thickBot="1" x14ac:dyDescent="0.3">
      <c r="B4" s="56" t="s">
        <v>14</v>
      </c>
      <c r="C4" s="57"/>
      <c r="D4" s="32">
        <v>7</v>
      </c>
      <c r="I4" s="45" t="s">
        <v>18</v>
      </c>
      <c r="J4" s="46" t="s">
        <v>17</v>
      </c>
      <c r="K4" s="50" t="str">
        <f>IF(D6="-", IF(E6="-", F5, E5), D5)</f>
        <v>Base Bid</v>
      </c>
    </row>
    <row r="5" spans="2:11" ht="15.75" thickBot="1" x14ac:dyDescent="0.3">
      <c r="B5" s="56" t="s">
        <v>13</v>
      </c>
      <c r="C5" s="57"/>
      <c r="D5" s="11" t="s">
        <v>2</v>
      </c>
      <c r="E5" s="15" t="s">
        <v>7</v>
      </c>
      <c r="F5" s="13" t="s">
        <v>8</v>
      </c>
      <c r="I5" s="47">
        <v>1</v>
      </c>
      <c r="J5" s="48" t="str">
        <f>C11</f>
        <v>B</v>
      </c>
      <c r="K5" s="49">
        <f>IF($D$6="-", IF($E$6="-", F11, E11), D11)</f>
        <v>9</v>
      </c>
    </row>
    <row r="6" spans="2:11" x14ac:dyDescent="0.25">
      <c r="B6" s="58" t="s">
        <v>15</v>
      </c>
      <c r="C6" s="59"/>
      <c r="D6" s="12" t="str">
        <f>IF(D7&gt;D4,"-",VLOOKUP(D7,C77:D96,2,FALSE))</f>
        <v>-</v>
      </c>
      <c r="E6" s="16" t="str">
        <f>IF(D8="Lowest Bid", "-",IF(E7&gt;D4,"-",VLOOKUP(E7,C100:D119, 2, FALSE)))</f>
        <v>-</v>
      </c>
      <c r="F6" s="14" t="str">
        <f>IF(OR(D8="Lowest Bid",E8="Lowest Bid"),"-",VLOOKUP(F7,C123:D142, 2, FALSE))</f>
        <v>A</v>
      </c>
      <c r="I6" s="40">
        <v>2</v>
      </c>
      <c r="J6" s="2" t="str">
        <f>C12</f>
        <v>C</v>
      </c>
      <c r="K6" s="41">
        <f>IF($D$6="-", IF($E$6="-", F12, E12), D12)</f>
        <v>10</v>
      </c>
    </row>
    <row r="7" spans="2:11" ht="15.75" thickBot="1" x14ac:dyDescent="0.3">
      <c r="B7" s="60" t="s">
        <v>16</v>
      </c>
      <c r="C7" s="61"/>
      <c r="D7" s="35" t="str">
        <f>IF(MIN(D11:D30)&gt;D4,"-",MIN(D11:D30))</f>
        <v>-</v>
      </c>
      <c r="E7" s="36" t="str">
        <f>IF(D8="Lowest Bid", "-", IF(MIN(E11:E30)&gt;D4,"-",MIN(E11:E30)))</f>
        <v>-</v>
      </c>
      <c r="F7" s="37">
        <f>IF(OR(D8="Lowest Bid",E8="Lowest Bid"),"-",MIN(F11:F30))</f>
        <v>8</v>
      </c>
      <c r="I7" s="42">
        <v>3</v>
      </c>
      <c r="J7" s="43" t="str">
        <f>C13</f>
        <v>A</v>
      </c>
      <c r="K7" s="44">
        <f>IF($D$6="-", IF($E$6="-", F13, E13), D13)</f>
        <v>8</v>
      </c>
    </row>
    <row r="8" spans="2:11" x14ac:dyDescent="0.25">
      <c r="B8" s="33"/>
      <c r="C8" s="33"/>
      <c r="D8" s="34" t="str">
        <f>IF(MIN(D11:D30)&lt;=D4,"Lowest Bid", "All bids exceed budget.")</f>
        <v>All bids exceed budget.</v>
      </c>
      <c r="E8" s="34" t="str">
        <f>IF(D8="Lowest Bid", "-", IF(MIN(E11:E30)&lt;=D4,"Lowest Bid", "All bids exceed budget"))</f>
        <v>All bids exceed budget</v>
      </c>
      <c r="F8" s="34" t="str">
        <f>IF(OR(D8="Lowest Bid",E8="Lowest Bid"),"-",IF(F7&gt;D4,"The bid exceeds budget", "Lowest Bid"))</f>
        <v>The bid exceeds budget</v>
      </c>
      <c r="K8" s="51" t="str">
        <f>IF(F8="The bid exceeds budget",F8,"")</f>
        <v>The bid exceeds budget</v>
      </c>
    </row>
    <row r="9" spans="2:11" ht="15.75" thickBot="1" x14ac:dyDescent="0.3"/>
    <row r="10" spans="2:11" ht="15.75" thickBot="1" x14ac:dyDescent="0.3">
      <c r="B10" s="38"/>
      <c r="C10" s="39" t="s">
        <v>3</v>
      </c>
      <c r="D10" s="25" t="str">
        <f>D5</f>
        <v>Base Bid + A1 +A2</v>
      </c>
      <c r="E10" s="15" t="str">
        <f>E5</f>
        <v>Base Bid + A1</v>
      </c>
      <c r="F10" s="13" t="str">
        <f>F5</f>
        <v>Base Bid</v>
      </c>
    </row>
    <row r="11" spans="2:11" x14ac:dyDescent="0.25">
      <c r="B11" s="21">
        <v>1</v>
      </c>
      <c r="C11" s="22" t="s">
        <v>1</v>
      </c>
      <c r="D11" s="26">
        <v>10</v>
      </c>
      <c r="E11" s="26">
        <v>12</v>
      </c>
      <c r="F11" s="29">
        <v>9</v>
      </c>
    </row>
    <row r="12" spans="2:11" x14ac:dyDescent="0.25">
      <c r="B12" s="19">
        <f t="shared" ref="B12:B30" si="0">B11+1</f>
        <v>2</v>
      </c>
      <c r="C12" s="23" t="s">
        <v>4</v>
      </c>
      <c r="D12" s="27">
        <v>9</v>
      </c>
      <c r="E12" s="27">
        <v>11</v>
      </c>
      <c r="F12" s="30">
        <v>10</v>
      </c>
    </row>
    <row r="13" spans="2:11" x14ac:dyDescent="0.25">
      <c r="B13" s="19">
        <f t="shared" si="0"/>
        <v>3</v>
      </c>
      <c r="C13" s="23" t="s">
        <v>0</v>
      </c>
      <c r="D13" s="27">
        <v>12</v>
      </c>
      <c r="E13" s="27">
        <v>11</v>
      </c>
      <c r="F13" s="30">
        <v>8</v>
      </c>
    </row>
    <row r="14" spans="2:11" x14ac:dyDescent="0.25">
      <c r="B14" s="19">
        <f t="shared" si="0"/>
        <v>4</v>
      </c>
      <c r="C14" s="23"/>
      <c r="D14" s="27"/>
      <c r="E14" s="27"/>
      <c r="F14" s="30"/>
    </row>
    <row r="15" spans="2:11" x14ac:dyDescent="0.25">
      <c r="B15" s="19">
        <f t="shared" si="0"/>
        <v>5</v>
      </c>
      <c r="C15" s="23"/>
      <c r="D15" s="27"/>
      <c r="E15" s="27"/>
      <c r="F15" s="30"/>
    </row>
    <row r="16" spans="2:11" x14ac:dyDescent="0.25">
      <c r="B16" s="19">
        <f t="shared" si="0"/>
        <v>6</v>
      </c>
      <c r="C16" s="23"/>
      <c r="D16" s="27"/>
      <c r="E16" s="27"/>
      <c r="F16" s="30"/>
    </row>
    <row r="17" spans="2:6" x14ac:dyDescent="0.25">
      <c r="B17" s="19">
        <f t="shared" si="0"/>
        <v>7</v>
      </c>
      <c r="C17" s="23"/>
      <c r="D17" s="27"/>
      <c r="E17" s="27"/>
      <c r="F17" s="30"/>
    </row>
    <row r="18" spans="2:6" x14ac:dyDescent="0.25">
      <c r="B18" s="19">
        <f t="shared" si="0"/>
        <v>8</v>
      </c>
      <c r="C18" s="23"/>
      <c r="D18" s="27"/>
      <c r="E18" s="27"/>
      <c r="F18" s="30"/>
    </row>
    <row r="19" spans="2:6" x14ac:dyDescent="0.25">
      <c r="B19" s="19">
        <f t="shared" si="0"/>
        <v>9</v>
      </c>
      <c r="C19" s="23"/>
      <c r="D19" s="27"/>
      <c r="E19" s="27"/>
      <c r="F19" s="30"/>
    </row>
    <row r="20" spans="2:6" x14ac:dyDescent="0.25">
      <c r="B20" s="19">
        <f t="shared" si="0"/>
        <v>10</v>
      </c>
      <c r="C20" s="23"/>
      <c r="D20" s="27"/>
      <c r="E20" s="27"/>
      <c r="F20" s="30"/>
    </row>
    <row r="21" spans="2:6" x14ac:dyDescent="0.25">
      <c r="B21" s="19">
        <f t="shared" si="0"/>
        <v>11</v>
      </c>
      <c r="C21" s="23"/>
      <c r="D21" s="27"/>
      <c r="E21" s="27"/>
      <c r="F21" s="30"/>
    </row>
    <row r="22" spans="2:6" x14ac:dyDescent="0.25">
      <c r="B22" s="19">
        <f t="shared" si="0"/>
        <v>12</v>
      </c>
      <c r="C22" s="23"/>
      <c r="D22" s="27"/>
      <c r="E22" s="27"/>
      <c r="F22" s="30"/>
    </row>
    <row r="23" spans="2:6" x14ac:dyDescent="0.25">
      <c r="B23" s="19">
        <f t="shared" si="0"/>
        <v>13</v>
      </c>
      <c r="C23" s="23"/>
      <c r="D23" s="27"/>
      <c r="E23" s="27"/>
      <c r="F23" s="30"/>
    </row>
    <row r="24" spans="2:6" x14ac:dyDescent="0.25">
      <c r="B24" s="19">
        <f t="shared" si="0"/>
        <v>14</v>
      </c>
      <c r="C24" s="23"/>
      <c r="D24" s="27"/>
      <c r="E24" s="27"/>
      <c r="F24" s="30"/>
    </row>
    <row r="25" spans="2:6" x14ac:dyDescent="0.25">
      <c r="B25" s="19">
        <f t="shared" si="0"/>
        <v>15</v>
      </c>
      <c r="C25" s="23"/>
      <c r="D25" s="27"/>
      <c r="E25" s="27"/>
      <c r="F25" s="30"/>
    </row>
    <row r="26" spans="2:6" x14ac:dyDescent="0.25">
      <c r="B26" s="19">
        <f t="shared" si="0"/>
        <v>16</v>
      </c>
      <c r="C26" s="23"/>
      <c r="D26" s="27"/>
      <c r="E26" s="27"/>
      <c r="F26" s="30"/>
    </row>
    <row r="27" spans="2:6" x14ac:dyDescent="0.25">
      <c r="B27" s="19">
        <f t="shared" si="0"/>
        <v>17</v>
      </c>
      <c r="C27" s="23"/>
      <c r="D27" s="27"/>
      <c r="E27" s="27"/>
      <c r="F27" s="30"/>
    </row>
    <row r="28" spans="2:6" x14ac:dyDescent="0.25">
      <c r="B28" s="19">
        <f t="shared" si="0"/>
        <v>18</v>
      </c>
      <c r="C28" s="23"/>
      <c r="D28" s="27"/>
      <c r="E28" s="27"/>
      <c r="F28" s="30"/>
    </row>
    <row r="29" spans="2:6" x14ac:dyDescent="0.25">
      <c r="B29" s="19">
        <f t="shared" si="0"/>
        <v>19</v>
      </c>
      <c r="C29" s="23"/>
      <c r="D29" s="27"/>
      <c r="E29" s="27"/>
      <c r="F29" s="30"/>
    </row>
    <row r="30" spans="2:6" ht="15.75" thickBot="1" x14ac:dyDescent="0.3">
      <c r="B30" s="20">
        <f t="shared" si="0"/>
        <v>20</v>
      </c>
      <c r="C30" s="24"/>
      <c r="D30" s="28"/>
      <c r="E30" s="28"/>
      <c r="F30" s="31"/>
    </row>
    <row r="72" spans="2:6" x14ac:dyDescent="0.25">
      <c r="B72" s="62" t="s">
        <v>10</v>
      </c>
      <c r="C72" s="62"/>
      <c r="D72" s="62"/>
    </row>
    <row r="73" spans="2:6" x14ac:dyDescent="0.25">
      <c r="B73" s="62"/>
      <c r="C73" s="62"/>
      <c r="D73" s="62"/>
    </row>
    <row r="74" spans="2:6" x14ac:dyDescent="0.25">
      <c r="B74" s="62"/>
      <c r="C74" s="62"/>
      <c r="D74" s="62"/>
    </row>
    <row r="75" spans="2:6" x14ac:dyDescent="0.25">
      <c r="B75" s="63" t="s">
        <v>6</v>
      </c>
      <c r="C75" s="63"/>
      <c r="D75" s="63"/>
      <c r="E75" s="7"/>
      <c r="F75" s="7"/>
    </row>
    <row r="76" spans="2:6" x14ac:dyDescent="0.25">
      <c r="B76" s="64" t="s">
        <v>9</v>
      </c>
      <c r="C76" s="65"/>
      <c r="D76" s="3" t="s">
        <v>5</v>
      </c>
    </row>
    <row r="77" spans="2:6" x14ac:dyDescent="0.25">
      <c r="B77" s="2">
        <v>1</v>
      </c>
      <c r="C77" s="9">
        <f t="shared" ref="C77:C96" si="1">D11</f>
        <v>10</v>
      </c>
      <c r="D77" s="4" t="str">
        <f t="shared" ref="D77:D96" si="2">C11</f>
        <v>B</v>
      </c>
    </row>
    <row r="78" spans="2:6" x14ac:dyDescent="0.25">
      <c r="B78" s="2">
        <f>B77+1</f>
        <v>2</v>
      </c>
      <c r="C78" s="9">
        <f t="shared" si="1"/>
        <v>9</v>
      </c>
      <c r="D78" s="4" t="str">
        <f t="shared" si="2"/>
        <v>C</v>
      </c>
    </row>
    <row r="79" spans="2:6" x14ac:dyDescent="0.25">
      <c r="B79" s="2">
        <f t="shared" ref="B79:B96" si="3">B78+1</f>
        <v>3</v>
      </c>
      <c r="C79" s="9">
        <f t="shared" si="1"/>
        <v>12</v>
      </c>
      <c r="D79" s="4" t="str">
        <f t="shared" si="2"/>
        <v>A</v>
      </c>
    </row>
    <row r="80" spans="2:6" x14ac:dyDescent="0.25">
      <c r="B80" s="2">
        <f t="shared" si="3"/>
        <v>4</v>
      </c>
      <c r="C80" s="9">
        <f t="shared" si="1"/>
        <v>0</v>
      </c>
      <c r="D80" s="4">
        <f t="shared" si="2"/>
        <v>0</v>
      </c>
    </row>
    <row r="81" spans="2:4" x14ac:dyDescent="0.25">
      <c r="B81" s="2">
        <f t="shared" si="3"/>
        <v>5</v>
      </c>
      <c r="C81" s="9">
        <f t="shared" si="1"/>
        <v>0</v>
      </c>
      <c r="D81" s="4">
        <f t="shared" si="2"/>
        <v>0</v>
      </c>
    </row>
    <row r="82" spans="2:4" x14ac:dyDescent="0.25">
      <c r="B82" s="2">
        <f t="shared" si="3"/>
        <v>6</v>
      </c>
      <c r="C82" s="9">
        <f t="shared" si="1"/>
        <v>0</v>
      </c>
      <c r="D82" s="4">
        <f t="shared" si="2"/>
        <v>0</v>
      </c>
    </row>
    <row r="83" spans="2:4" x14ac:dyDescent="0.25">
      <c r="B83" s="2">
        <f t="shared" si="3"/>
        <v>7</v>
      </c>
      <c r="C83" s="9">
        <f t="shared" si="1"/>
        <v>0</v>
      </c>
      <c r="D83" s="4">
        <f t="shared" si="2"/>
        <v>0</v>
      </c>
    </row>
    <row r="84" spans="2:4" x14ac:dyDescent="0.25">
      <c r="B84" s="2">
        <f t="shared" si="3"/>
        <v>8</v>
      </c>
      <c r="C84" s="9">
        <f t="shared" si="1"/>
        <v>0</v>
      </c>
      <c r="D84" s="4">
        <f t="shared" si="2"/>
        <v>0</v>
      </c>
    </row>
    <row r="85" spans="2:4" x14ac:dyDescent="0.25">
      <c r="B85" s="2">
        <f t="shared" si="3"/>
        <v>9</v>
      </c>
      <c r="C85" s="9">
        <f t="shared" si="1"/>
        <v>0</v>
      </c>
      <c r="D85" s="4">
        <f t="shared" si="2"/>
        <v>0</v>
      </c>
    </row>
    <row r="86" spans="2:4" x14ac:dyDescent="0.25">
      <c r="B86" s="2">
        <f t="shared" si="3"/>
        <v>10</v>
      </c>
      <c r="C86" s="9">
        <f t="shared" si="1"/>
        <v>0</v>
      </c>
      <c r="D86" s="4">
        <f t="shared" si="2"/>
        <v>0</v>
      </c>
    </row>
    <row r="87" spans="2:4" x14ac:dyDescent="0.25">
      <c r="B87" s="2">
        <f t="shared" si="3"/>
        <v>11</v>
      </c>
      <c r="C87" s="9">
        <f t="shared" si="1"/>
        <v>0</v>
      </c>
      <c r="D87" s="4">
        <f t="shared" si="2"/>
        <v>0</v>
      </c>
    </row>
    <row r="88" spans="2:4" x14ac:dyDescent="0.25">
      <c r="B88" s="2">
        <f t="shared" si="3"/>
        <v>12</v>
      </c>
      <c r="C88" s="9">
        <f t="shared" si="1"/>
        <v>0</v>
      </c>
      <c r="D88" s="4">
        <f t="shared" si="2"/>
        <v>0</v>
      </c>
    </row>
    <row r="89" spans="2:4" x14ac:dyDescent="0.25">
      <c r="B89" s="2">
        <f t="shared" si="3"/>
        <v>13</v>
      </c>
      <c r="C89" s="9">
        <f t="shared" si="1"/>
        <v>0</v>
      </c>
      <c r="D89" s="4">
        <f t="shared" si="2"/>
        <v>0</v>
      </c>
    </row>
    <row r="90" spans="2:4" x14ac:dyDescent="0.25">
      <c r="B90" s="2">
        <f t="shared" si="3"/>
        <v>14</v>
      </c>
      <c r="C90" s="9">
        <f t="shared" si="1"/>
        <v>0</v>
      </c>
      <c r="D90" s="4">
        <f t="shared" si="2"/>
        <v>0</v>
      </c>
    </row>
    <row r="91" spans="2:4" x14ac:dyDescent="0.25">
      <c r="B91" s="2">
        <f t="shared" si="3"/>
        <v>15</v>
      </c>
      <c r="C91" s="9">
        <f t="shared" si="1"/>
        <v>0</v>
      </c>
      <c r="D91" s="4">
        <f t="shared" si="2"/>
        <v>0</v>
      </c>
    </row>
    <row r="92" spans="2:4" x14ac:dyDescent="0.25">
      <c r="B92" s="2">
        <f t="shared" si="3"/>
        <v>16</v>
      </c>
      <c r="C92" s="9">
        <f t="shared" si="1"/>
        <v>0</v>
      </c>
      <c r="D92" s="4">
        <f t="shared" si="2"/>
        <v>0</v>
      </c>
    </row>
    <row r="93" spans="2:4" x14ac:dyDescent="0.25">
      <c r="B93" s="2">
        <f t="shared" si="3"/>
        <v>17</v>
      </c>
      <c r="C93" s="9">
        <f t="shared" si="1"/>
        <v>0</v>
      </c>
      <c r="D93" s="4">
        <f t="shared" si="2"/>
        <v>0</v>
      </c>
    </row>
    <row r="94" spans="2:4" x14ac:dyDescent="0.25">
      <c r="B94" s="2">
        <f t="shared" si="3"/>
        <v>18</v>
      </c>
      <c r="C94" s="9">
        <f t="shared" si="1"/>
        <v>0</v>
      </c>
      <c r="D94" s="4">
        <f t="shared" si="2"/>
        <v>0</v>
      </c>
    </row>
    <row r="95" spans="2:4" x14ac:dyDescent="0.25">
      <c r="B95" s="2">
        <f t="shared" si="3"/>
        <v>19</v>
      </c>
      <c r="C95" s="9">
        <f t="shared" si="1"/>
        <v>0</v>
      </c>
      <c r="D95" s="4">
        <f t="shared" si="2"/>
        <v>0</v>
      </c>
    </row>
    <row r="96" spans="2:4" x14ac:dyDescent="0.25">
      <c r="B96" s="2">
        <f t="shared" si="3"/>
        <v>20</v>
      </c>
      <c r="C96" s="9">
        <f t="shared" si="1"/>
        <v>0</v>
      </c>
      <c r="D96" s="4">
        <f t="shared" si="2"/>
        <v>0</v>
      </c>
    </row>
    <row r="98" spans="2:6" x14ac:dyDescent="0.25">
      <c r="B98" s="63" t="s">
        <v>6</v>
      </c>
      <c r="C98" s="63"/>
      <c r="D98" s="63"/>
      <c r="E98" s="7"/>
      <c r="F98" s="7"/>
    </row>
    <row r="99" spans="2:6" x14ac:dyDescent="0.25">
      <c r="B99" s="66" t="s">
        <v>7</v>
      </c>
      <c r="C99" s="67"/>
      <c r="D99" s="3" t="s">
        <v>5</v>
      </c>
    </row>
    <row r="100" spans="2:6" x14ac:dyDescent="0.25">
      <c r="B100" s="2">
        <v>1</v>
      </c>
      <c r="C100" s="8">
        <f t="shared" ref="C100:C119" si="4">E11</f>
        <v>12</v>
      </c>
      <c r="D100" s="4" t="str">
        <f t="shared" ref="D100:D119" si="5">C11</f>
        <v>B</v>
      </c>
    </row>
    <row r="101" spans="2:6" x14ac:dyDescent="0.25">
      <c r="B101" s="2">
        <f>B100+1</f>
        <v>2</v>
      </c>
      <c r="C101" s="8">
        <f t="shared" si="4"/>
        <v>11</v>
      </c>
      <c r="D101" s="4" t="str">
        <f t="shared" si="5"/>
        <v>C</v>
      </c>
    </row>
    <row r="102" spans="2:6" x14ac:dyDescent="0.25">
      <c r="B102" s="2">
        <f t="shared" ref="B102:B119" si="6">B101+1</f>
        <v>3</v>
      </c>
      <c r="C102" s="8">
        <f t="shared" si="4"/>
        <v>11</v>
      </c>
      <c r="D102" s="4" t="str">
        <f t="shared" si="5"/>
        <v>A</v>
      </c>
    </row>
    <row r="103" spans="2:6" x14ac:dyDescent="0.25">
      <c r="B103" s="2">
        <f t="shared" si="6"/>
        <v>4</v>
      </c>
      <c r="C103" s="8">
        <f t="shared" si="4"/>
        <v>0</v>
      </c>
      <c r="D103" s="4">
        <f t="shared" si="5"/>
        <v>0</v>
      </c>
    </row>
    <row r="104" spans="2:6" x14ac:dyDescent="0.25">
      <c r="B104" s="2">
        <f t="shared" si="6"/>
        <v>5</v>
      </c>
      <c r="C104" s="8">
        <f t="shared" si="4"/>
        <v>0</v>
      </c>
      <c r="D104" s="4">
        <f t="shared" si="5"/>
        <v>0</v>
      </c>
    </row>
    <row r="105" spans="2:6" x14ac:dyDescent="0.25">
      <c r="B105" s="2">
        <f t="shared" si="6"/>
        <v>6</v>
      </c>
      <c r="C105" s="8">
        <f t="shared" si="4"/>
        <v>0</v>
      </c>
      <c r="D105" s="4">
        <f t="shared" si="5"/>
        <v>0</v>
      </c>
    </row>
    <row r="106" spans="2:6" x14ac:dyDescent="0.25">
      <c r="B106" s="2">
        <f t="shared" si="6"/>
        <v>7</v>
      </c>
      <c r="C106" s="8">
        <f t="shared" si="4"/>
        <v>0</v>
      </c>
      <c r="D106" s="4">
        <f t="shared" si="5"/>
        <v>0</v>
      </c>
    </row>
    <row r="107" spans="2:6" x14ac:dyDescent="0.25">
      <c r="B107" s="2">
        <f t="shared" si="6"/>
        <v>8</v>
      </c>
      <c r="C107" s="8">
        <f t="shared" si="4"/>
        <v>0</v>
      </c>
      <c r="D107" s="4">
        <f t="shared" si="5"/>
        <v>0</v>
      </c>
    </row>
    <row r="108" spans="2:6" x14ac:dyDescent="0.25">
      <c r="B108" s="2">
        <f t="shared" si="6"/>
        <v>9</v>
      </c>
      <c r="C108" s="8">
        <f t="shared" si="4"/>
        <v>0</v>
      </c>
      <c r="D108" s="4">
        <f t="shared" si="5"/>
        <v>0</v>
      </c>
    </row>
    <row r="109" spans="2:6" x14ac:dyDescent="0.25">
      <c r="B109" s="2">
        <f t="shared" si="6"/>
        <v>10</v>
      </c>
      <c r="C109" s="8">
        <f t="shared" si="4"/>
        <v>0</v>
      </c>
      <c r="D109" s="4">
        <f t="shared" si="5"/>
        <v>0</v>
      </c>
    </row>
    <row r="110" spans="2:6" x14ac:dyDescent="0.25">
      <c r="B110" s="2">
        <f t="shared" si="6"/>
        <v>11</v>
      </c>
      <c r="C110" s="8">
        <f t="shared" si="4"/>
        <v>0</v>
      </c>
      <c r="D110" s="4">
        <f t="shared" si="5"/>
        <v>0</v>
      </c>
    </row>
    <row r="111" spans="2:6" x14ac:dyDescent="0.25">
      <c r="B111" s="2">
        <f t="shared" si="6"/>
        <v>12</v>
      </c>
      <c r="C111" s="8">
        <f t="shared" si="4"/>
        <v>0</v>
      </c>
      <c r="D111" s="4">
        <f t="shared" si="5"/>
        <v>0</v>
      </c>
    </row>
    <row r="112" spans="2:6" x14ac:dyDescent="0.25">
      <c r="B112" s="2">
        <f t="shared" si="6"/>
        <v>13</v>
      </c>
      <c r="C112" s="8">
        <f t="shared" si="4"/>
        <v>0</v>
      </c>
      <c r="D112" s="4">
        <f t="shared" si="5"/>
        <v>0</v>
      </c>
    </row>
    <row r="113" spans="2:6" x14ac:dyDescent="0.25">
      <c r="B113" s="2">
        <f t="shared" si="6"/>
        <v>14</v>
      </c>
      <c r="C113" s="8">
        <f t="shared" si="4"/>
        <v>0</v>
      </c>
      <c r="D113" s="4">
        <f t="shared" si="5"/>
        <v>0</v>
      </c>
    </row>
    <row r="114" spans="2:6" x14ac:dyDescent="0.25">
      <c r="B114" s="2">
        <f t="shared" si="6"/>
        <v>15</v>
      </c>
      <c r="C114" s="8">
        <f t="shared" si="4"/>
        <v>0</v>
      </c>
      <c r="D114" s="4">
        <f t="shared" si="5"/>
        <v>0</v>
      </c>
    </row>
    <row r="115" spans="2:6" x14ac:dyDescent="0.25">
      <c r="B115" s="2">
        <f t="shared" si="6"/>
        <v>16</v>
      </c>
      <c r="C115" s="8">
        <f t="shared" si="4"/>
        <v>0</v>
      </c>
      <c r="D115" s="4">
        <f t="shared" si="5"/>
        <v>0</v>
      </c>
    </row>
    <row r="116" spans="2:6" x14ac:dyDescent="0.25">
      <c r="B116" s="2">
        <f t="shared" si="6"/>
        <v>17</v>
      </c>
      <c r="C116" s="8">
        <f t="shared" si="4"/>
        <v>0</v>
      </c>
      <c r="D116" s="4">
        <f t="shared" si="5"/>
        <v>0</v>
      </c>
    </row>
    <row r="117" spans="2:6" x14ac:dyDescent="0.25">
      <c r="B117" s="2">
        <f t="shared" si="6"/>
        <v>18</v>
      </c>
      <c r="C117" s="8">
        <f t="shared" si="4"/>
        <v>0</v>
      </c>
      <c r="D117" s="4">
        <f t="shared" si="5"/>
        <v>0</v>
      </c>
    </row>
    <row r="118" spans="2:6" x14ac:dyDescent="0.25">
      <c r="B118" s="2">
        <f t="shared" si="6"/>
        <v>19</v>
      </c>
      <c r="C118" s="8">
        <f t="shared" si="4"/>
        <v>0</v>
      </c>
      <c r="D118" s="4">
        <f t="shared" si="5"/>
        <v>0</v>
      </c>
    </row>
    <row r="119" spans="2:6" x14ac:dyDescent="0.25">
      <c r="B119" s="2">
        <f t="shared" si="6"/>
        <v>20</v>
      </c>
      <c r="C119" s="8">
        <f t="shared" si="4"/>
        <v>0</v>
      </c>
      <c r="D119" s="4">
        <f t="shared" si="5"/>
        <v>0</v>
      </c>
    </row>
    <row r="121" spans="2:6" x14ac:dyDescent="0.25">
      <c r="B121" s="63" t="s">
        <v>6</v>
      </c>
      <c r="C121" s="63"/>
      <c r="D121" s="63"/>
      <c r="E121" s="7"/>
      <c r="F121" s="7"/>
    </row>
    <row r="122" spans="2:6" x14ac:dyDescent="0.25">
      <c r="B122" s="53" t="s">
        <v>8</v>
      </c>
      <c r="C122" s="54"/>
      <c r="D122" s="3" t="s">
        <v>5</v>
      </c>
    </row>
    <row r="123" spans="2:6" x14ac:dyDescent="0.25">
      <c r="B123" s="2">
        <v>1</v>
      </c>
      <c r="C123" s="10">
        <f t="shared" ref="C123:C142" si="7">F11</f>
        <v>9</v>
      </c>
      <c r="D123" s="4" t="str">
        <f t="shared" ref="D123:D142" si="8">C11</f>
        <v>B</v>
      </c>
    </row>
    <row r="124" spans="2:6" x14ac:dyDescent="0.25">
      <c r="B124" s="2">
        <f>B123+1</f>
        <v>2</v>
      </c>
      <c r="C124" s="10">
        <f t="shared" si="7"/>
        <v>10</v>
      </c>
      <c r="D124" s="4" t="str">
        <f t="shared" si="8"/>
        <v>C</v>
      </c>
    </row>
    <row r="125" spans="2:6" x14ac:dyDescent="0.25">
      <c r="B125" s="2">
        <f t="shared" ref="B125:B142" si="9">B124+1</f>
        <v>3</v>
      </c>
      <c r="C125" s="10">
        <f t="shared" si="7"/>
        <v>8</v>
      </c>
      <c r="D125" s="4" t="str">
        <f t="shared" si="8"/>
        <v>A</v>
      </c>
    </row>
    <row r="126" spans="2:6" x14ac:dyDescent="0.25">
      <c r="B126" s="2">
        <f t="shared" si="9"/>
        <v>4</v>
      </c>
      <c r="C126" s="10">
        <f t="shared" si="7"/>
        <v>0</v>
      </c>
      <c r="D126" s="4">
        <f t="shared" si="8"/>
        <v>0</v>
      </c>
    </row>
    <row r="127" spans="2:6" x14ac:dyDescent="0.25">
      <c r="B127" s="2">
        <f t="shared" si="9"/>
        <v>5</v>
      </c>
      <c r="C127" s="10">
        <f t="shared" si="7"/>
        <v>0</v>
      </c>
      <c r="D127" s="4">
        <f t="shared" si="8"/>
        <v>0</v>
      </c>
    </row>
    <row r="128" spans="2:6" x14ac:dyDescent="0.25">
      <c r="B128" s="2">
        <f t="shared" si="9"/>
        <v>6</v>
      </c>
      <c r="C128" s="10">
        <f t="shared" si="7"/>
        <v>0</v>
      </c>
      <c r="D128" s="4">
        <f t="shared" si="8"/>
        <v>0</v>
      </c>
    </row>
    <row r="129" spans="2:4" x14ac:dyDescent="0.25">
      <c r="B129" s="2">
        <f t="shared" si="9"/>
        <v>7</v>
      </c>
      <c r="C129" s="10">
        <f t="shared" si="7"/>
        <v>0</v>
      </c>
      <c r="D129" s="4">
        <f t="shared" si="8"/>
        <v>0</v>
      </c>
    </row>
    <row r="130" spans="2:4" x14ac:dyDescent="0.25">
      <c r="B130" s="2">
        <f t="shared" si="9"/>
        <v>8</v>
      </c>
      <c r="C130" s="10">
        <f t="shared" si="7"/>
        <v>0</v>
      </c>
      <c r="D130" s="4">
        <f t="shared" si="8"/>
        <v>0</v>
      </c>
    </row>
    <row r="131" spans="2:4" x14ac:dyDescent="0.25">
      <c r="B131" s="2">
        <f t="shared" si="9"/>
        <v>9</v>
      </c>
      <c r="C131" s="10">
        <f t="shared" si="7"/>
        <v>0</v>
      </c>
      <c r="D131" s="4">
        <f t="shared" si="8"/>
        <v>0</v>
      </c>
    </row>
    <row r="132" spans="2:4" x14ac:dyDescent="0.25">
      <c r="B132" s="2">
        <f t="shared" si="9"/>
        <v>10</v>
      </c>
      <c r="C132" s="10">
        <f t="shared" si="7"/>
        <v>0</v>
      </c>
      <c r="D132" s="4">
        <f t="shared" si="8"/>
        <v>0</v>
      </c>
    </row>
    <row r="133" spans="2:4" x14ac:dyDescent="0.25">
      <c r="B133" s="2">
        <f t="shared" si="9"/>
        <v>11</v>
      </c>
      <c r="C133" s="10">
        <f t="shared" si="7"/>
        <v>0</v>
      </c>
      <c r="D133" s="4">
        <f t="shared" si="8"/>
        <v>0</v>
      </c>
    </row>
    <row r="134" spans="2:4" x14ac:dyDescent="0.25">
      <c r="B134" s="2">
        <f t="shared" si="9"/>
        <v>12</v>
      </c>
      <c r="C134" s="10">
        <f t="shared" si="7"/>
        <v>0</v>
      </c>
      <c r="D134" s="4">
        <f t="shared" si="8"/>
        <v>0</v>
      </c>
    </row>
    <row r="135" spans="2:4" x14ac:dyDescent="0.25">
      <c r="B135" s="2">
        <f t="shared" si="9"/>
        <v>13</v>
      </c>
      <c r="C135" s="10">
        <f t="shared" si="7"/>
        <v>0</v>
      </c>
      <c r="D135" s="4">
        <f t="shared" si="8"/>
        <v>0</v>
      </c>
    </row>
    <row r="136" spans="2:4" x14ac:dyDescent="0.25">
      <c r="B136" s="2">
        <f t="shared" si="9"/>
        <v>14</v>
      </c>
      <c r="C136" s="10">
        <f t="shared" si="7"/>
        <v>0</v>
      </c>
      <c r="D136" s="4">
        <f t="shared" si="8"/>
        <v>0</v>
      </c>
    </row>
    <row r="137" spans="2:4" x14ac:dyDescent="0.25">
      <c r="B137" s="2">
        <f t="shared" si="9"/>
        <v>15</v>
      </c>
      <c r="C137" s="10">
        <f t="shared" si="7"/>
        <v>0</v>
      </c>
      <c r="D137" s="4">
        <f t="shared" si="8"/>
        <v>0</v>
      </c>
    </row>
    <row r="138" spans="2:4" x14ac:dyDescent="0.25">
      <c r="B138" s="2">
        <f t="shared" si="9"/>
        <v>16</v>
      </c>
      <c r="C138" s="10">
        <f t="shared" si="7"/>
        <v>0</v>
      </c>
      <c r="D138" s="4">
        <f t="shared" si="8"/>
        <v>0</v>
      </c>
    </row>
    <row r="139" spans="2:4" x14ac:dyDescent="0.25">
      <c r="B139" s="2">
        <f t="shared" si="9"/>
        <v>17</v>
      </c>
      <c r="C139" s="10">
        <f t="shared" si="7"/>
        <v>0</v>
      </c>
      <c r="D139" s="4">
        <f t="shared" si="8"/>
        <v>0</v>
      </c>
    </row>
    <row r="140" spans="2:4" x14ac:dyDescent="0.25">
      <c r="B140" s="2">
        <f t="shared" si="9"/>
        <v>18</v>
      </c>
      <c r="C140" s="10">
        <f t="shared" si="7"/>
        <v>0</v>
      </c>
      <c r="D140" s="4">
        <f t="shared" si="8"/>
        <v>0</v>
      </c>
    </row>
    <row r="141" spans="2:4" x14ac:dyDescent="0.25">
      <c r="B141" s="2">
        <f t="shared" si="9"/>
        <v>19</v>
      </c>
      <c r="C141" s="10">
        <f t="shared" si="7"/>
        <v>0</v>
      </c>
      <c r="D141" s="4">
        <f t="shared" si="8"/>
        <v>0</v>
      </c>
    </row>
    <row r="142" spans="2:4" x14ac:dyDescent="0.25">
      <c r="B142" s="2">
        <f t="shared" si="9"/>
        <v>20</v>
      </c>
      <c r="C142" s="10">
        <f t="shared" si="7"/>
        <v>0</v>
      </c>
      <c r="D142" s="4">
        <f t="shared" si="8"/>
        <v>0</v>
      </c>
    </row>
  </sheetData>
  <autoFilter ref="C10:F30">
    <sortState ref="C11:F30">
      <sortCondition ref="F10:F30"/>
    </sortState>
  </autoFilter>
  <mergeCells count="12">
    <mergeCell ref="B122:C122"/>
    <mergeCell ref="B3:C3"/>
    <mergeCell ref="B4:C4"/>
    <mergeCell ref="B5:C5"/>
    <mergeCell ref="B6:C6"/>
    <mergeCell ref="B7:C7"/>
    <mergeCell ref="B72:D74"/>
    <mergeCell ref="B75:D75"/>
    <mergeCell ref="B76:C76"/>
    <mergeCell ref="B98:D98"/>
    <mergeCell ref="B99:C99"/>
    <mergeCell ref="B121:D121"/>
  </mergeCells>
  <conditionalFormatting sqref="D11">
    <cfRule type="cellIs" dxfId="6" priority="7" operator="equal">
      <formula>$D$7</formula>
    </cfRule>
  </conditionalFormatting>
  <conditionalFormatting sqref="D11:D30">
    <cfRule type="cellIs" dxfId="5" priority="6" operator="equal">
      <formula>$D$7</formula>
    </cfRule>
  </conditionalFormatting>
  <conditionalFormatting sqref="E11:E30">
    <cfRule type="cellIs" dxfId="4" priority="5" operator="equal">
      <formula>$E$7</formula>
    </cfRule>
  </conditionalFormatting>
  <conditionalFormatting sqref="F11:F30">
    <cfRule type="cellIs" dxfId="3" priority="4" operator="equal">
      <formula>$F$7</formula>
    </cfRule>
  </conditionalFormatting>
  <conditionalFormatting sqref="C123:C142">
    <cfRule type="cellIs" dxfId="2" priority="3" operator="equal">
      <formula>$F$7</formula>
    </cfRule>
  </conditionalFormatting>
  <conditionalFormatting sqref="C100:C119">
    <cfRule type="cellIs" dxfId="1" priority="2" operator="equal">
      <formula>$E$7</formula>
    </cfRule>
  </conditionalFormatting>
  <conditionalFormatting sqref="C77:C96">
    <cfRule type="cellIs" dxfId="0" priority="1" operator="equal">
      <formula>$D$7</formula>
    </cfRule>
  </conditionalFormatting>
  <pageMargins left="0.7" right="0.7" top="0.75" bottom="0.75" header="0.3" footer="0.3"/>
  <pageSetup scale="66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QD2UCF5UJE4V-699202894-657</_dlc_DocId>
    <_dlc_DocIdUrl xmlns="7184055b-e5ea-4162-8b19-ace5c644b73a">
      <Url>http://intranet2/pw/_layouts/15/DocIdRedir.aspx?ID=QD2UCF5UJE4V-699202894-657</Url>
      <Description>QD2UCF5UJE4V-699202894-657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89A3BAB-6A21-42D6-9CB4-6713027DFA1C}"/>
</file>

<file path=customXml/itemProps2.xml><?xml version="1.0" encoding="utf-8"?>
<ds:datastoreItem xmlns:ds="http://schemas.openxmlformats.org/officeDocument/2006/customXml" ds:itemID="{B0E46826-AF1A-45F3-9D5D-2EBCDABD2928}"/>
</file>

<file path=customXml/itemProps3.xml><?xml version="1.0" encoding="utf-8"?>
<ds:datastoreItem xmlns:ds="http://schemas.openxmlformats.org/officeDocument/2006/customXml" ds:itemID="{089A3BAB-6A21-42D6-9CB4-6713027DFA1C}"/>
</file>

<file path=customXml/itemProps4.xml><?xml version="1.0" encoding="utf-8"?>
<ds:datastoreItem xmlns:ds="http://schemas.openxmlformats.org/officeDocument/2006/customXml" ds:itemID="{4C3D82D7-8A6F-45B8-B3AF-D063D461B6B5}"/>
</file>

<file path=customXml/itemProps5.xml><?xml version="1.0" encoding="utf-8"?>
<ds:datastoreItem xmlns:ds="http://schemas.openxmlformats.org/officeDocument/2006/customXml" ds:itemID="{840F6E0A-19DC-48F0-8D39-C682C8BC70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Summary</vt:lpstr>
      <vt:lpstr>Old</vt:lpstr>
      <vt:lpstr>'Bid Summary'!Print_Area</vt:lpstr>
      <vt:lpstr>Old!Print_Area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Kim, Koos-Sun</dc:creator>
  <cp:lastModifiedBy>Kim, Koos-Sun</cp:lastModifiedBy>
  <cp:lastPrinted>2012-12-11T21:27:21Z</cp:lastPrinted>
  <dcterms:created xsi:type="dcterms:W3CDTF">2012-11-15T01:32:53Z</dcterms:created>
  <dcterms:modified xsi:type="dcterms:W3CDTF">2012-12-13T22:54:47Z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8d5c8ad4-8273-4a82-861c-8bec419a0014</vt:lpwstr>
  </property>
  <property fmtid="{D5CDD505-2E9C-101B-9397-08002B2CF9AE}" pid="4" name="Order">
    <vt:r8>16000</vt:r8>
  </property>
  <property fmtid="{D5CDD505-2E9C-101B-9397-08002B2CF9AE}" pid="5" name="TemplateUrl">
    <vt:lpwstr/>
  </property>
  <property fmtid="{D5CDD505-2E9C-101B-9397-08002B2CF9AE}" pid="6" name="_dlc_DocId">
    <vt:lpwstr>DS6S4WKU732Q-3-160</vt:lpwstr>
  </property>
  <property fmtid="{D5CDD505-2E9C-101B-9397-08002B2CF9AE}" pid="7" name="_dlc_DocIdUrl">
    <vt:lpwstr>http://intranet:12013/_layouts/DocIdRedir.aspx?ID=DS6S4WKU732Q-3-160, DS6S4WKU732Q-3-160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