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3_ncr:1_{EC942171-B781-4A2A-8BC5-C553217212B2}" xr6:coauthVersionLast="47" xr6:coauthVersionMax="47" xr10:uidLastSave="{00000000-0000-0000-0000-000000000000}"/>
  <bookViews>
    <workbookView xWindow="1545" yWindow="1665" windowWidth="29775" windowHeight="21195" tabRatio="831" firstSheet="5" activeTab="17" xr2:uid="{00000000-000D-0000-FFFF-FFFF00000000}"/>
  </bookViews>
  <sheets>
    <sheet name="Invoice Receipt Listing" sheetId="38" r:id="rId1"/>
    <sheet name="PW - SW &amp; AC" sheetId="1" r:id="rId2"/>
    <sheet name="PW - Building Maint" sheetId="3" r:id="rId3"/>
    <sheet name="DS" sheetId="34" r:id="rId4"/>
    <sheet name="PW - CFDs" sheetId="27" r:id="rId5"/>
    <sheet name="City Hall" sheetId="39" r:id="rId6"/>
    <sheet name="Fire" sheetId="6" r:id="rId7"/>
    <sheet name="PW - Golf Course" sheetId="8" r:id="rId8"/>
    <sheet name="Library" sheetId="10" r:id="rId9"/>
    <sheet name="PW - LMDs" sheetId="2" r:id="rId10"/>
    <sheet name="PW - Parks" sheetId="11" r:id="rId11"/>
    <sheet name="Qualex" sheetId="12" r:id="rId12"/>
    <sheet name="Senior Center" sheetId="15" r:id="rId13"/>
    <sheet name="PW - Sewer Main" sheetId="16" r:id="rId14"/>
    <sheet name="PW - St Lghts-Trf Sig" sheetId="17" r:id="rId15"/>
    <sheet name="PW - Street Main &amp; SW" sheetId="18" r:id="rId16"/>
    <sheet name="PW - Storm Drain" sheetId="19" r:id="rId17"/>
    <sheet name="Successor Agency" sheetId="14" r:id="rId18"/>
    <sheet name="Public Safety - Sycamore  " sheetId="37" r:id="rId19"/>
    <sheet name="PW - Transit" sheetId="25" r:id="rId20"/>
    <sheet name="PW - Veh Main &amp; SW" sheetId="20" r:id="rId21"/>
    <sheet name="PW - Water" sheetId="21" r:id="rId22"/>
    <sheet name="GL Dist List" sheetId="23" r:id="rId23"/>
    <sheet name="Payment List" sheetId="30" r:id="rId24"/>
    <sheet name="EnerPower Payments" sheetId="32" r:id="rId25"/>
    <sheet name="FYE24 Adds Deletes" sheetId="29" r:id="rId26"/>
    <sheet name="Monthly Bill Tracker-Print (2)" sheetId="36" r:id="rId27"/>
    <sheet name="Monthly Bill Tracker-Print" sheetId="31" r:id="rId28"/>
  </sheets>
  <definedNames>
    <definedName name="_xlnm.Print_Area" localSheetId="5">'City Hall'!$D$1:$O$59</definedName>
    <definedName name="_xlnm.Print_Area" localSheetId="3">DS!$D$1:$O$10</definedName>
    <definedName name="_xlnm.Print_Area" localSheetId="24">'EnerPower Payments'!$A$3:$C$17</definedName>
    <definedName name="_xlnm.Print_Area" localSheetId="6">Fire!$D$1:$O$16</definedName>
    <definedName name="_xlnm.Print_Area" localSheetId="8">Library!$D$1:$O$7</definedName>
    <definedName name="_xlnm.Print_Area" localSheetId="27">'Monthly Bill Tracker-Print'!$A$1:$C$40</definedName>
    <definedName name="_xlnm.Print_Area" localSheetId="26">'Monthly Bill Tracker-Print (2)'!$A$1:$C$41</definedName>
    <definedName name="_xlnm.Print_Area" localSheetId="23">'Payment List'!$A$1:$I$51</definedName>
    <definedName name="_xlnm.Print_Area" localSheetId="18">'Public Safety - Sycamore  '!$D$1:$O$10</definedName>
    <definedName name="_xlnm.Print_Area" localSheetId="2">'PW - Building Maint'!$D$1:$O$7</definedName>
    <definedName name="_xlnm.Print_Area" localSheetId="4">'PW - CFDs'!$D$1:$O$97</definedName>
    <definedName name="_xlnm.Print_Area" localSheetId="7">'PW - Golf Course'!$D$1:$O$8</definedName>
    <definedName name="_xlnm.Print_Area" localSheetId="9">'PW - LMDs'!$D$1:$O$103</definedName>
    <definedName name="_xlnm.Print_Area" localSheetId="10">'PW - Parks'!$D$1:$O$79</definedName>
    <definedName name="_xlnm.Print_Area" localSheetId="13">'PW - Sewer Main'!$52:$52</definedName>
    <definedName name="_xlnm.Print_Area" localSheetId="14">'PW - St Lghts-Trf Sig'!$D$1:$O$182</definedName>
    <definedName name="_xlnm.Print_Area" localSheetId="16">'PW - Storm Drain'!$D$1:$O$59</definedName>
    <definedName name="_xlnm.Print_Area" localSheetId="15">'PW - Street Main &amp; SW'!$D$1:$O$20</definedName>
    <definedName name="_xlnm.Print_Area" localSheetId="1">'PW - SW &amp; AC'!$D$1:$O$13</definedName>
    <definedName name="_xlnm.Print_Area" localSheetId="19">'PW - Transit'!$D$1:$O$31</definedName>
    <definedName name="_xlnm.Print_Area" localSheetId="20">'PW - Veh Main &amp; SW'!$D$1:$O$19</definedName>
    <definedName name="_xlnm.Print_Area" localSheetId="21">'PW - Water'!$D$1:$O$34</definedName>
    <definedName name="_xlnm.Print_Area" localSheetId="11">Qualex!$D$1:$O$8</definedName>
    <definedName name="_xlnm.Print_Area" localSheetId="12">'Senior Center'!$D$1:$O$6</definedName>
    <definedName name="_xlnm.Print_Area" localSheetId="17">'Successor Agency'!$D$1:$O$8</definedName>
    <definedName name="_xlnm.Print_Area">#REF!</definedName>
    <definedName name="_xlnm.Print_Titles" localSheetId="5">'City Hall'!$A:$C</definedName>
    <definedName name="_xlnm.Print_Titles" localSheetId="6">Fire!$A:$B,Fire!$1:$2</definedName>
    <definedName name="_xlnm.Print_Titles" localSheetId="8">Library!$A:$C</definedName>
    <definedName name="_xlnm.Print_Titles" localSheetId="18">'Public Safety - Sycamore  '!$A:$C</definedName>
    <definedName name="_xlnm.Print_Titles" localSheetId="2">'PW - Building Maint'!$A:$C</definedName>
    <definedName name="_xlnm.Print_Titles" localSheetId="4">'PW - CFDs'!$A:$B,'PW - CFDs'!$1:$2</definedName>
    <definedName name="_xlnm.Print_Titles" localSheetId="7">'PW - Golf Course'!$A:$C</definedName>
    <definedName name="_xlnm.Print_Titles" localSheetId="9">'PW - LMDs'!$A:$C</definedName>
    <definedName name="_xlnm.Print_Titles" localSheetId="10">'PW - Parks'!$A:$C</definedName>
    <definedName name="_xlnm.Print_Titles" localSheetId="13">'PW - Sewer Main'!$A:$C</definedName>
    <definedName name="_xlnm.Print_Titles" localSheetId="14">'PW - St Lghts-Trf Sig'!$A:$B,'PW - St Lghts-Trf Sig'!$1:$2</definedName>
    <definedName name="_xlnm.Print_Titles" localSheetId="16">'PW - Storm Drain'!$A:$C</definedName>
    <definedName name="_xlnm.Print_Titles" localSheetId="15">'PW - Street Main &amp; SW'!$A:$C</definedName>
    <definedName name="_xlnm.Print_Titles" localSheetId="1">'PW - SW &amp; AC'!$A:$C</definedName>
    <definedName name="_xlnm.Print_Titles" localSheetId="19">'PW - Transit'!$A:$C</definedName>
    <definedName name="_xlnm.Print_Titles" localSheetId="20">'PW - Veh Main &amp; SW'!$A:$C</definedName>
    <definedName name="_xlnm.Print_Titles" localSheetId="21">'PW - Water'!$A:$C</definedName>
    <definedName name="_xlnm.Print_Titles" localSheetId="11">Qualex!$A:$C</definedName>
    <definedName name="_xlnm.Print_Titles" localSheetId="12">'Senior Center'!$A:$C</definedName>
    <definedName name="_xlnm.Print_Titles" localSheetId="17">'Successor Agency'!$A:$C</definedName>
    <definedName name="_xlnm.Print_Titles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14" l="1"/>
  <c r="A63" i="39"/>
  <c r="B60" i="39"/>
  <c r="A60" i="39"/>
  <c r="A40868" i="39" s="1"/>
  <c r="O57" i="39"/>
  <c r="N57" i="39"/>
  <c r="M57" i="39"/>
  <c r="L57" i="39"/>
  <c r="K57" i="39"/>
  <c r="J57" i="39"/>
  <c r="I57" i="39"/>
  <c r="H57" i="39"/>
  <c r="G57" i="39"/>
  <c r="N47" i="39"/>
  <c r="N75" i="39" s="1"/>
  <c r="M47" i="39"/>
  <c r="M75" i="39" s="1"/>
  <c r="L47" i="39"/>
  <c r="L75" i="39" s="1"/>
  <c r="K47" i="39"/>
  <c r="K75" i="39" s="1"/>
  <c r="O46" i="39"/>
  <c r="N46" i="39"/>
  <c r="M46" i="39"/>
  <c r="L46" i="39"/>
  <c r="K46" i="39"/>
  <c r="J46" i="39"/>
  <c r="I46" i="39"/>
  <c r="H46" i="39"/>
  <c r="G46" i="39"/>
  <c r="F46" i="39"/>
  <c r="E46" i="39"/>
  <c r="D46" i="39"/>
  <c r="O45" i="39"/>
  <c r="O47" i="39" s="1"/>
  <c r="O75" i="39" s="1"/>
  <c r="N45" i="39"/>
  <c r="M45" i="39"/>
  <c r="L45" i="39"/>
  <c r="K45" i="39"/>
  <c r="J45" i="39"/>
  <c r="J47" i="39" s="1"/>
  <c r="J75" i="39" s="1"/>
  <c r="I45" i="39"/>
  <c r="I47" i="39" s="1"/>
  <c r="I75" i="39" s="1"/>
  <c r="H45" i="39"/>
  <c r="H47" i="39" s="1"/>
  <c r="H75" i="39" s="1"/>
  <c r="G45" i="39"/>
  <c r="G47" i="39" s="1"/>
  <c r="G75" i="39" s="1"/>
  <c r="F45" i="39"/>
  <c r="F47" i="39" s="1"/>
  <c r="F75" i="39" s="1"/>
  <c r="E45" i="39"/>
  <c r="E47" i="39" s="1"/>
  <c r="D45" i="39"/>
  <c r="D47" i="39" s="1"/>
  <c r="J42" i="39"/>
  <c r="J74" i="39" s="1"/>
  <c r="I42" i="39"/>
  <c r="I74" i="39" s="1"/>
  <c r="H42" i="39"/>
  <c r="H74" i="39" s="1"/>
  <c r="G42" i="39"/>
  <c r="G74" i="39" s="1"/>
  <c r="O41" i="39"/>
  <c r="N41" i="39"/>
  <c r="M41" i="39"/>
  <c r="L41" i="39"/>
  <c r="K41" i="39"/>
  <c r="J41" i="39"/>
  <c r="I41" i="39"/>
  <c r="H41" i="39"/>
  <c r="G41" i="39"/>
  <c r="F41" i="39"/>
  <c r="E41" i="39"/>
  <c r="D41" i="39"/>
  <c r="O40" i="39"/>
  <c r="O42" i="39" s="1"/>
  <c r="O74" i="39" s="1"/>
  <c r="N40" i="39"/>
  <c r="N42" i="39" s="1"/>
  <c r="N74" i="39" s="1"/>
  <c r="M40" i="39"/>
  <c r="M42" i="39" s="1"/>
  <c r="M74" i="39" s="1"/>
  <c r="L40" i="39"/>
  <c r="L42" i="39" s="1"/>
  <c r="L74" i="39" s="1"/>
  <c r="K40" i="39"/>
  <c r="K42" i="39" s="1"/>
  <c r="K74" i="39" s="1"/>
  <c r="J40" i="39"/>
  <c r="I40" i="39"/>
  <c r="H40" i="39"/>
  <c r="G40" i="39"/>
  <c r="F40" i="39"/>
  <c r="E40" i="39"/>
  <c r="D40" i="39"/>
  <c r="O39" i="39"/>
  <c r="N39" i="39"/>
  <c r="M39" i="39"/>
  <c r="L39" i="39"/>
  <c r="K39" i="39"/>
  <c r="J39" i="39"/>
  <c r="I39" i="39"/>
  <c r="H39" i="39"/>
  <c r="G39" i="39"/>
  <c r="F39" i="39"/>
  <c r="F42" i="39" s="1"/>
  <c r="F74" i="39" s="1"/>
  <c r="E39" i="39"/>
  <c r="E42" i="39" s="1"/>
  <c r="D39" i="39"/>
  <c r="D42" i="39" s="1"/>
  <c r="O36" i="39"/>
  <c r="O73" i="39" s="1"/>
  <c r="O35" i="39"/>
  <c r="N35" i="39"/>
  <c r="M35" i="39"/>
  <c r="L35" i="39"/>
  <c r="K35" i="39"/>
  <c r="J35" i="39"/>
  <c r="I35" i="39"/>
  <c r="H35" i="39"/>
  <c r="G35" i="39"/>
  <c r="F35" i="39"/>
  <c r="E35" i="39"/>
  <c r="D35" i="39"/>
  <c r="O34" i="39"/>
  <c r="N34" i="39"/>
  <c r="M34" i="39"/>
  <c r="L34" i="39"/>
  <c r="K34" i="39"/>
  <c r="J34" i="39"/>
  <c r="J36" i="39" s="1"/>
  <c r="J73" i="39" s="1"/>
  <c r="I34" i="39"/>
  <c r="I36" i="39" s="1"/>
  <c r="I73" i="39" s="1"/>
  <c r="H34" i="39"/>
  <c r="H36" i="39" s="1"/>
  <c r="H73" i="39" s="1"/>
  <c r="G34" i="39"/>
  <c r="G36" i="39" s="1"/>
  <c r="G73" i="39" s="1"/>
  <c r="F34" i="39"/>
  <c r="F36" i="39" s="1"/>
  <c r="F73" i="39" s="1"/>
  <c r="E34" i="39"/>
  <c r="E36" i="39" s="1"/>
  <c r="D34" i="39"/>
  <c r="D36" i="39" s="1"/>
  <c r="O33" i="39"/>
  <c r="N33" i="39"/>
  <c r="N36" i="39" s="1"/>
  <c r="N73" i="39" s="1"/>
  <c r="M33" i="39"/>
  <c r="M36" i="39" s="1"/>
  <c r="M73" i="39" s="1"/>
  <c r="L33" i="39"/>
  <c r="L36" i="39" s="1"/>
  <c r="L73" i="39" s="1"/>
  <c r="K33" i="39"/>
  <c r="K36" i="39" s="1"/>
  <c r="K73" i="39" s="1"/>
  <c r="J33" i="39"/>
  <c r="I33" i="39"/>
  <c r="H33" i="39"/>
  <c r="G33" i="39"/>
  <c r="F33" i="39"/>
  <c r="E33" i="39"/>
  <c r="D33" i="39"/>
  <c r="F30" i="39"/>
  <c r="F72" i="39" s="1"/>
  <c r="E30" i="39"/>
  <c r="D30" i="39"/>
  <c r="O29" i="39"/>
  <c r="N29" i="39"/>
  <c r="M29" i="39"/>
  <c r="L29" i="39"/>
  <c r="K29" i="39"/>
  <c r="J29" i="39"/>
  <c r="I29" i="39"/>
  <c r="H29" i="39"/>
  <c r="G29" i="39"/>
  <c r="F29" i="39"/>
  <c r="E29" i="39"/>
  <c r="D29" i="39"/>
  <c r="O28" i="39"/>
  <c r="O30" i="39" s="1"/>
  <c r="O72" i="39" s="1"/>
  <c r="N28" i="39"/>
  <c r="N30" i="39" s="1"/>
  <c r="N72" i="39" s="1"/>
  <c r="M28" i="39"/>
  <c r="M30" i="39" s="1"/>
  <c r="M72" i="39" s="1"/>
  <c r="L28" i="39"/>
  <c r="L30" i="39" s="1"/>
  <c r="L72" i="39" s="1"/>
  <c r="K28" i="39"/>
  <c r="K30" i="39" s="1"/>
  <c r="K72" i="39" s="1"/>
  <c r="J28" i="39"/>
  <c r="J30" i="39" s="1"/>
  <c r="J72" i="39" s="1"/>
  <c r="I28" i="39"/>
  <c r="I30" i="39" s="1"/>
  <c r="I72" i="39" s="1"/>
  <c r="H28" i="39"/>
  <c r="H30" i="39" s="1"/>
  <c r="H72" i="39" s="1"/>
  <c r="G28" i="39"/>
  <c r="G30" i="39" s="1"/>
  <c r="G72" i="39" s="1"/>
  <c r="F28" i="39"/>
  <c r="E28" i="39"/>
  <c r="D28" i="39"/>
  <c r="O23" i="39"/>
  <c r="N23" i="39"/>
  <c r="M23" i="39"/>
  <c r="L23" i="39"/>
  <c r="K23" i="39"/>
  <c r="J23" i="39"/>
  <c r="I23" i="39"/>
  <c r="H23" i="39"/>
  <c r="G23" i="39"/>
  <c r="F23" i="39"/>
  <c r="E23" i="39"/>
  <c r="D23" i="39"/>
  <c r="O22" i="39"/>
  <c r="O24" i="39" s="1"/>
  <c r="N22" i="39"/>
  <c r="N24" i="39" s="1"/>
  <c r="M22" i="39"/>
  <c r="M24" i="39" s="1"/>
  <c r="L22" i="39"/>
  <c r="L24" i="39" s="1"/>
  <c r="K22" i="39"/>
  <c r="K24" i="39" s="1"/>
  <c r="J22" i="39"/>
  <c r="J24" i="39" s="1"/>
  <c r="I22" i="39"/>
  <c r="I24" i="39" s="1"/>
  <c r="H22" i="39"/>
  <c r="H24" i="39" s="1"/>
  <c r="G22" i="39"/>
  <c r="G24" i="39" s="1"/>
  <c r="F22" i="39"/>
  <c r="F24" i="39" s="1"/>
  <c r="E22" i="39"/>
  <c r="E24" i="39" s="1"/>
  <c r="D22" i="39"/>
  <c r="D24" i="39" s="1"/>
  <c r="O18" i="39"/>
  <c r="O69" i="39" s="1"/>
  <c r="O17" i="39"/>
  <c r="N17" i="39"/>
  <c r="M17" i="39"/>
  <c r="L17" i="39"/>
  <c r="K17" i="39"/>
  <c r="J17" i="39"/>
  <c r="I17" i="39"/>
  <c r="H17" i="39"/>
  <c r="G17" i="39"/>
  <c r="F17" i="39"/>
  <c r="E17" i="39"/>
  <c r="D17" i="39"/>
  <c r="O16" i="39"/>
  <c r="N16" i="39"/>
  <c r="N18" i="39" s="1"/>
  <c r="M16" i="39"/>
  <c r="M18" i="39" s="1"/>
  <c r="L16" i="39"/>
  <c r="L18" i="39" s="1"/>
  <c r="K16" i="39"/>
  <c r="K18" i="39" s="1"/>
  <c r="J16" i="39"/>
  <c r="J18" i="39" s="1"/>
  <c r="I16" i="39"/>
  <c r="I18" i="39" s="1"/>
  <c r="H16" i="39"/>
  <c r="H18" i="39" s="1"/>
  <c r="G16" i="39"/>
  <c r="G18" i="39" s="1"/>
  <c r="F16" i="39"/>
  <c r="F18" i="39" s="1"/>
  <c r="E16" i="39"/>
  <c r="E18" i="39" s="1"/>
  <c r="D16" i="39"/>
  <c r="D18" i="39" s="1"/>
  <c r="N12" i="39"/>
  <c r="N67" i="39" s="1"/>
  <c r="M12" i="39"/>
  <c r="M67" i="39" s="1"/>
  <c r="L12" i="39"/>
  <c r="L67" i="39" s="1"/>
  <c r="K12" i="39"/>
  <c r="K67" i="39" s="1"/>
  <c r="O11" i="39"/>
  <c r="N11" i="39"/>
  <c r="M11" i="39"/>
  <c r="L11" i="39"/>
  <c r="K11" i="39"/>
  <c r="J11" i="39"/>
  <c r="I11" i="39"/>
  <c r="H11" i="39"/>
  <c r="G11" i="39"/>
  <c r="F11" i="39"/>
  <c r="E11" i="39"/>
  <c r="D11" i="39"/>
  <c r="O10" i="39"/>
  <c r="O12" i="39" s="1"/>
  <c r="O67" i="39" s="1"/>
  <c r="N10" i="39"/>
  <c r="M10" i="39"/>
  <c r="L10" i="39"/>
  <c r="K10" i="39"/>
  <c r="J10" i="39"/>
  <c r="J12" i="39" s="1"/>
  <c r="J67" i="39" s="1"/>
  <c r="I10" i="39"/>
  <c r="I12" i="39" s="1"/>
  <c r="I67" i="39" s="1"/>
  <c r="H10" i="39"/>
  <c r="H12" i="39" s="1"/>
  <c r="H67" i="39" s="1"/>
  <c r="G10" i="39"/>
  <c r="G12" i="39" s="1"/>
  <c r="G67" i="39" s="1"/>
  <c r="F10" i="39"/>
  <c r="F12" i="39" s="1"/>
  <c r="F67" i="39" s="1"/>
  <c r="E10" i="39"/>
  <c r="E12" i="39" s="1"/>
  <c r="D10" i="39"/>
  <c r="D12" i="39" s="1"/>
  <c r="J7" i="39"/>
  <c r="J66" i="39" s="1"/>
  <c r="I7" i="39"/>
  <c r="I66" i="39" s="1"/>
  <c r="H7" i="39"/>
  <c r="H66" i="39" s="1"/>
  <c r="G7" i="39"/>
  <c r="O6" i="39"/>
  <c r="N6" i="39"/>
  <c r="M6" i="39"/>
  <c r="L6" i="39"/>
  <c r="K6" i="39"/>
  <c r="J6" i="39"/>
  <c r="I6" i="39"/>
  <c r="H6" i="39"/>
  <c r="G6" i="39"/>
  <c r="F6" i="39"/>
  <c r="E6" i="39"/>
  <c r="D6" i="39"/>
  <c r="O5" i="39"/>
  <c r="O7" i="39" s="1"/>
  <c r="N5" i="39"/>
  <c r="N7" i="39" s="1"/>
  <c r="M5" i="39"/>
  <c r="M7" i="39" s="1"/>
  <c r="L5" i="39"/>
  <c r="L7" i="39" s="1"/>
  <c r="K5" i="39"/>
  <c r="K7" i="39" s="1"/>
  <c r="J5" i="39"/>
  <c r="I5" i="39"/>
  <c r="H5" i="39"/>
  <c r="G5" i="39"/>
  <c r="F5" i="39"/>
  <c r="F7" i="39" s="1"/>
  <c r="E5" i="39"/>
  <c r="E7" i="39" s="1"/>
  <c r="D5" i="39"/>
  <c r="D7" i="39" s="1"/>
  <c r="E97" i="27"/>
  <c r="F97" i="27"/>
  <c r="G97" i="27"/>
  <c r="H97" i="27"/>
  <c r="I97" i="27"/>
  <c r="J97" i="27"/>
  <c r="K97" i="27"/>
  <c r="L97" i="27"/>
  <c r="M97" i="27"/>
  <c r="N97" i="27"/>
  <c r="O97" i="27"/>
  <c r="D97" i="27"/>
  <c r="I34" i="38"/>
  <c r="I33" i="38"/>
  <c r="I32" i="38"/>
  <c r="I28" i="38"/>
  <c r="I27" i="38"/>
  <c r="I26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32" i="38"/>
  <c r="B33" i="38"/>
  <c r="B34" i="38"/>
  <c r="I4" i="38"/>
  <c r="I30" i="38"/>
  <c r="L29" i="20"/>
  <c r="K8" i="37"/>
  <c r="L10" i="18"/>
  <c r="L43" i="16"/>
  <c r="K41" i="16"/>
  <c r="J41" i="16"/>
  <c r="I41" i="16"/>
  <c r="L41" i="16"/>
  <c r="H43" i="16"/>
  <c r="I43" i="16"/>
  <c r="J67" i="11"/>
  <c r="L67" i="11"/>
  <c r="K79" i="11"/>
  <c r="K78" i="11"/>
  <c r="K67" i="11"/>
  <c r="K63" i="11"/>
  <c r="K73" i="11"/>
  <c r="L8" i="37"/>
  <c r="F27" i="23"/>
  <c r="J79" i="11"/>
  <c r="J78" i="11"/>
  <c r="J63" i="11"/>
  <c r="J73" i="11"/>
  <c r="K18" i="18"/>
  <c r="K38" i="16"/>
  <c r="K43" i="16"/>
  <c r="J8" i="37"/>
  <c r="I8" i="37"/>
  <c r="I19" i="18"/>
  <c r="I38" i="16"/>
  <c r="F81" i="23"/>
  <c r="C88" i="23"/>
  <c r="H24" i="20"/>
  <c r="H41" i="16"/>
  <c r="J6" i="10"/>
  <c r="E87" i="23"/>
  <c r="E86" i="23"/>
  <c r="F190" i="17"/>
  <c r="F43" i="16"/>
  <c r="F6" i="18"/>
  <c r="F18" i="18"/>
  <c r="F86" i="23"/>
  <c r="H33" i="30"/>
  <c r="A40947" i="37"/>
  <c r="O8" i="37"/>
  <c r="N8" i="37"/>
  <c r="M8" i="37"/>
  <c r="H8" i="37"/>
  <c r="G8" i="37"/>
  <c r="F8" i="37"/>
  <c r="E8" i="37"/>
  <c r="D8" i="37"/>
  <c r="B36" i="30"/>
  <c r="G33" i="30"/>
  <c r="I33" i="30"/>
  <c r="O6" i="14"/>
  <c r="N6" i="14"/>
  <c r="M6" i="14"/>
  <c r="L6" i="14"/>
  <c r="K6" i="14"/>
  <c r="J6" i="14"/>
  <c r="I6" i="14"/>
  <c r="H6" i="14"/>
  <c r="G6" i="14"/>
  <c r="E6" i="14"/>
  <c r="D6" i="14"/>
  <c r="D6" i="18"/>
  <c r="D182" i="17"/>
  <c r="J191" i="17"/>
  <c r="I191" i="17"/>
  <c r="H191" i="17"/>
  <c r="J190" i="17"/>
  <c r="I190" i="17"/>
  <c r="H190" i="17"/>
  <c r="K191" i="17"/>
  <c r="K190" i="17"/>
  <c r="E191" i="17"/>
  <c r="D191" i="17"/>
  <c r="E190" i="17"/>
  <c r="D190" i="17"/>
  <c r="G191" i="17"/>
  <c r="F191" i="17"/>
  <c r="G190" i="17"/>
  <c r="M191" i="17"/>
  <c r="L191" i="17"/>
  <c r="M190" i="17"/>
  <c r="L190" i="17"/>
  <c r="E41" i="16"/>
  <c r="G41" i="16"/>
  <c r="F41" i="16"/>
  <c r="D41" i="16"/>
  <c r="N41" i="16"/>
  <c r="M41" i="16"/>
  <c r="O41" i="16"/>
  <c r="M43" i="16"/>
  <c r="N43" i="16"/>
  <c r="O43" i="16"/>
  <c r="G10" i="34"/>
  <c r="O191" i="17"/>
  <c r="O16" i="6"/>
  <c r="O10" i="34"/>
  <c r="N6" i="25"/>
  <c r="N191" i="17"/>
  <c r="N190" i="17"/>
  <c r="N16" i="6"/>
  <c r="M182" i="17"/>
  <c r="B26" i="17"/>
  <c r="M16" i="6"/>
  <c r="L182" i="17"/>
  <c r="L38" i="16"/>
  <c r="K182" i="17"/>
  <c r="K102" i="2"/>
  <c r="L102" i="2"/>
  <c r="K19" i="18"/>
  <c r="F66" i="23"/>
  <c r="F65" i="23"/>
  <c r="H23" i="30"/>
  <c r="F64" i="23"/>
  <c r="F63" i="23"/>
  <c r="J41" i="21"/>
  <c r="J102" i="2"/>
  <c r="J38" i="16"/>
  <c r="J43" i="16"/>
  <c r="I102" i="2"/>
  <c r="I16" i="6"/>
  <c r="F85" i="23"/>
  <c r="F82" i="23"/>
  <c r="F62" i="23"/>
  <c r="E59" i="23"/>
  <c r="E58" i="23"/>
  <c r="F57" i="23"/>
  <c r="F56" i="23"/>
  <c r="E54" i="23"/>
  <c r="E53" i="23"/>
  <c r="E52" i="23"/>
  <c r="E51" i="23"/>
  <c r="F49" i="23"/>
  <c r="F47" i="23"/>
  <c r="F46" i="23"/>
  <c r="F45" i="23"/>
  <c r="F89" i="23"/>
  <c r="F44" i="23"/>
  <c r="F43" i="23"/>
  <c r="F41" i="23"/>
  <c r="F40" i="23"/>
  <c r="F39" i="23"/>
  <c r="F38" i="23"/>
  <c r="F28" i="23"/>
  <c r="F4" i="23"/>
  <c r="F54" i="23"/>
  <c r="F59" i="23"/>
  <c r="F52" i="23"/>
  <c r="H102" i="2"/>
  <c r="H16" i="6"/>
  <c r="F88" i="23"/>
  <c r="G102" i="2"/>
  <c r="G182" i="17"/>
  <c r="F102" i="2"/>
  <c r="H25" i="30"/>
  <c r="H26" i="30"/>
  <c r="H31" i="30"/>
  <c r="H32" i="30"/>
  <c r="H20" i="30"/>
  <c r="H27" i="30"/>
  <c r="H24" i="30"/>
  <c r="H15" i="30"/>
  <c r="H10" i="30"/>
  <c r="H28" i="30"/>
  <c r="H18" i="30"/>
  <c r="H29" i="30"/>
  <c r="H14" i="30"/>
  <c r="H30" i="30"/>
  <c r="H19" i="30"/>
  <c r="H13" i="30"/>
  <c r="H12" i="30"/>
  <c r="H22" i="30"/>
  <c r="G32" i="30"/>
  <c r="G31" i="30"/>
  <c r="G30" i="30"/>
  <c r="G29" i="30"/>
  <c r="G28" i="30"/>
  <c r="G27" i="30"/>
  <c r="G26" i="30"/>
  <c r="G25" i="30"/>
  <c r="G24" i="30"/>
  <c r="G23" i="30"/>
  <c r="G22" i="30"/>
  <c r="H21" i="30"/>
  <c r="G21" i="30"/>
  <c r="G20" i="30"/>
  <c r="G19" i="30"/>
  <c r="G18" i="30"/>
  <c r="H17" i="30"/>
  <c r="G17" i="30"/>
  <c r="H16" i="30"/>
  <c r="G16" i="30"/>
  <c r="G15" i="30"/>
  <c r="G14" i="30"/>
  <c r="G13" i="30"/>
  <c r="G12" i="30"/>
  <c r="G11" i="30"/>
  <c r="G10" i="30"/>
  <c r="G9" i="30"/>
  <c r="H8" i="30"/>
  <c r="G8" i="30"/>
  <c r="H7" i="30"/>
  <c r="G7" i="30"/>
  <c r="I25" i="30"/>
  <c r="G36" i="30"/>
  <c r="I20" i="30"/>
  <c r="H11" i="30"/>
  <c r="I11" i="30"/>
  <c r="I18" i="30"/>
  <c r="I22" i="30"/>
  <c r="I21" i="30"/>
  <c r="I28" i="30"/>
  <c r="I10" i="30"/>
  <c r="I23" i="30"/>
  <c r="I26" i="30"/>
  <c r="I27" i="30"/>
  <c r="H9" i="30"/>
  <c r="I9" i="30"/>
  <c r="I29" i="30"/>
  <c r="I13" i="30"/>
  <c r="I30" i="30"/>
  <c r="I14" i="30"/>
  <c r="I31" i="30"/>
  <c r="I15" i="30"/>
  <c r="I16" i="30"/>
  <c r="I12" i="30"/>
  <c r="I19" i="30"/>
  <c r="I24" i="30"/>
  <c r="I17" i="30"/>
  <c r="I32" i="30"/>
  <c r="I7" i="30"/>
  <c r="I8" i="30"/>
  <c r="I36" i="30"/>
  <c r="H36" i="30"/>
  <c r="F41" i="21"/>
  <c r="H44" i="21"/>
  <c r="H43" i="21"/>
  <c r="H42" i="21"/>
  <c r="H41" i="21"/>
  <c r="F38" i="16"/>
  <c r="H46" i="21"/>
  <c r="G16" i="6"/>
  <c r="F16" i="6"/>
  <c r="E16" i="6"/>
  <c r="E182" i="17"/>
  <c r="E102" i="2"/>
  <c r="D16" i="6"/>
  <c r="D6" i="10"/>
  <c r="D38" i="16"/>
  <c r="D43" i="16"/>
  <c r="D102" i="2"/>
  <c r="D8" i="8"/>
  <c r="D29" i="20"/>
  <c r="E29" i="20"/>
  <c r="F29" i="20"/>
  <c r="G29" i="20"/>
  <c r="H29" i="20"/>
  <c r="I29" i="20"/>
  <c r="J29" i="20"/>
  <c r="K29" i="20"/>
  <c r="M29" i="20"/>
  <c r="F15" i="20"/>
  <c r="G15" i="20"/>
  <c r="D20" i="18"/>
  <c r="E20" i="18"/>
  <c r="D19" i="18"/>
  <c r="E19" i="18"/>
  <c r="F20" i="18"/>
  <c r="G20" i="18"/>
  <c r="H20" i="18"/>
  <c r="I20" i="18"/>
  <c r="F19" i="18"/>
  <c r="G19" i="18"/>
  <c r="H19" i="18"/>
  <c r="J20" i="18"/>
  <c r="J19" i="18"/>
  <c r="K20" i="18"/>
  <c r="L20" i="18"/>
  <c r="L19" i="18"/>
  <c r="M20" i="18"/>
  <c r="M19" i="18"/>
  <c r="L16" i="6"/>
  <c r="K16" i="6"/>
  <c r="J16" i="6"/>
  <c r="H182" i="17"/>
  <c r="E67" i="11"/>
  <c r="F67" i="11"/>
  <c r="G67" i="11"/>
  <c r="H67" i="11"/>
  <c r="H10" i="18"/>
  <c r="F9" i="20"/>
  <c r="E59" i="19"/>
  <c r="F59" i="19"/>
  <c r="G59" i="19"/>
  <c r="H59" i="19"/>
  <c r="I59" i="19"/>
  <c r="J59" i="19"/>
  <c r="K59" i="19"/>
  <c r="L59" i="19"/>
  <c r="M59" i="19"/>
  <c r="N59" i="19"/>
  <c r="O59" i="19"/>
  <c r="E33" i="21"/>
  <c r="F33" i="21"/>
  <c r="G33" i="21"/>
  <c r="H33" i="21"/>
  <c r="I33" i="21"/>
  <c r="J33" i="21"/>
  <c r="K33" i="21"/>
  <c r="L33" i="21"/>
  <c r="M33" i="21"/>
  <c r="N33" i="21"/>
  <c r="O33" i="21"/>
  <c r="E9" i="20"/>
  <c r="F17" i="20"/>
  <c r="G9" i="20"/>
  <c r="G17" i="20"/>
  <c r="H9" i="20"/>
  <c r="I9" i="20"/>
  <c r="J9" i="20"/>
  <c r="K9" i="20"/>
  <c r="L9" i="20"/>
  <c r="M9" i="20"/>
  <c r="N9" i="20"/>
  <c r="O9" i="20"/>
  <c r="E38" i="16"/>
  <c r="E43" i="16"/>
  <c r="G38" i="16"/>
  <c r="G43" i="16"/>
  <c r="H38" i="16"/>
  <c r="M38" i="16"/>
  <c r="N38" i="16"/>
  <c r="O38" i="16"/>
  <c r="E6" i="15"/>
  <c r="F6" i="15"/>
  <c r="G6" i="15"/>
  <c r="H6" i="15"/>
  <c r="I6" i="15"/>
  <c r="J6" i="15"/>
  <c r="K6" i="15"/>
  <c r="L6" i="15"/>
  <c r="M6" i="15"/>
  <c r="N6" i="15"/>
  <c r="O6" i="15"/>
  <c r="E5" i="12"/>
  <c r="F5" i="12"/>
  <c r="G5" i="12"/>
  <c r="H5" i="12"/>
  <c r="I5" i="12"/>
  <c r="J5" i="12"/>
  <c r="K5" i="12"/>
  <c r="L5" i="12"/>
  <c r="M5" i="12"/>
  <c r="N5" i="12"/>
  <c r="O5" i="12"/>
  <c r="E63" i="11"/>
  <c r="F63" i="11"/>
  <c r="F73" i="11"/>
  <c r="H63" i="11"/>
  <c r="H73" i="11"/>
  <c r="I63" i="11"/>
  <c r="L63" i="11"/>
  <c r="M63" i="11"/>
  <c r="N63" i="11"/>
  <c r="O63" i="11"/>
  <c r="E6" i="10"/>
  <c r="F6" i="10"/>
  <c r="H6" i="10"/>
  <c r="I6" i="10"/>
  <c r="G6" i="10"/>
  <c r="K6" i="10"/>
  <c r="L6" i="10"/>
  <c r="M6" i="10"/>
  <c r="N6" i="10"/>
  <c r="O6" i="10"/>
  <c r="E8" i="8"/>
  <c r="F8" i="8"/>
  <c r="G8" i="8"/>
  <c r="H8" i="8"/>
  <c r="I8" i="8"/>
  <c r="J8" i="8"/>
  <c r="K8" i="8"/>
  <c r="L8" i="8"/>
  <c r="M8" i="8"/>
  <c r="N8" i="8"/>
  <c r="O8" i="8"/>
  <c r="E7" i="3"/>
  <c r="F7" i="3"/>
  <c r="G7" i="3"/>
  <c r="H7" i="3"/>
  <c r="I7" i="3"/>
  <c r="J7" i="3"/>
  <c r="K7" i="3"/>
  <c r="L7" i="3"/>
  <c r="M7" i="3"/>
  <c r="N7" i="3"/>
  <c r="O7" i="3"/>
  <c r="O190" i="17"/>
  <c r="F182" i="17"/>
  <c r="I182" i="17"/>
  <c r="J182" i="17"/>
  <c r="N182" i="17"/>
  <c r="O182" i="17"/>
  <c r="E73" i="11"/>
  <c r="D63" i="11"/>
  <c r="A40948" i="34"/>
  <c r="N10" i="34"/>
  <c r="M10" i="34"/>
  <c r="L10" i="34"/>
  <c r="K10" i="34"/>
  <c r="J10" i="34"/>
  <c r="I10" i="34"/>
  <c r="H10" i="34"/>
  <c r="F10" i="34"/>
  <c r="E10" i="34"/>
  <c r="D10" i="34"/>
  <c r="G24" i="20"/>
  <c r="D33" i="21"/>
  <c r="E43" i="21"/>
  <c r="F43" i="21"/>
  <c r="G43" i="21"/>
  <c r="I43" i="21"/>
  <c r="J43" i="21"/>
  <c r="K43" i="21"/>
  <c r="L43" i="21"/>
  <c r="M43" i="21"/>
  <c r="N43" i="21"/>
  <c r="O43" i="21"/>
  <c r="D43" i="21"/>
  <c r="E41" i="21"/>
  <c r="G41" i="21"/>
  <c r="I41" i="21"/>
  <c r="K41" i="21"/>
  <c r="L41" i="21"/>
  <c r="M41" i="21"/>
  <c r="N41" i="21"/>
  <c r="O41" i="21"/>
  <c r="D41" i="21"/>
  <c r="E44" i="21"/>
  <c r="F44" i="21"/>
  <c r="G44" i="21"/>
  <c r="I44" i="21"/>
  <c r="J44" i="21"/>
  <c r="K44" i="21"/>
  <c r="L44" i="21"/>
  <c r="M44" i="21"/>
  <c r="N44" i="21"/>
  <c r="O44" i="21"/>
  <c r="D44" i="21"/>
  <c r="E42" i="21"/>
  <c r="F42" i="21"/>
  <c r="G42" i="21"/>
  <c r="I42" i="21"/>
  <c r="J42" i="21"/>
  <c r="K42" i="21"/>
  <c r="L42" i="21"/>
  <c r="M42" i="21"/>
  <c r="N42" i="21"/>
  <c r="O42" i="21"/>
  <c r="D42" i="21"/>
  <c r="F31" i="20"/>
  <c r="G31" i="20"/>
  <c r="H31" i="20"/>
  <c r="I31" i="20"/>
  <c r="J31" i="20"/>
  <c r="K31" i="20"/>
  <c r="L31" i="20"/>
  <c r="M31" i="20"/>
  <c r="N31" i="20"/>
  <c r="O31" i="20"/>
  <c r="D31" i="20"/>
  <c r="N29" i="20"/>
  <c r="O29" i="20"/>
  <c r="I46" i="21"/>
  <c r="O46" i="21"/>
  <c r="N46" i="21"/>
  <c r="M46" i="21"/>
  <c r="L46" i="21"/>
  <c r="K46" i="21"/>
  <c r="J46" i="21"/>
  <c r="G46" i="21"/>
  <c r="F46" i="21"/>
  <c r="E46" i="21"/>
  <c r="D46" i="21"/>
  <c r="E31" i="20"/>
  <c r="O15" i="20"/>
  <c r="O17" i="20"/>
  <c r="E25" i="20"/>
  <c r="F25" i="20"/>
  <c r="G25" i="20"/>
  <c r="H25" i="20"/>
  <c r="I25" i="20"/>
  <c r="J25" i="20"/>
  <c r="K25" i="20"/>
  <c r="L25" i="20"/>
  <c r="M25" i="20"/>
  <c r="N25" i="20"/>
  <c r="O25" i="20"/>
  <c r="E24" i="20"/>
  <c r="F24" i="20"/>
  <c r="I24" i="20"/>
  <c r="J24" i="20"/>
  <c r="K24" i="20"/>
  <c r="L24" i="20"/>
  <c r="M24" i="20"/>
  <c r="N24" i="20"/>
  <c r="O24" i="20"/>
  <c r="D25" i="20"/>
  <c r="D24" i="20"/>
  <c r="N20" i="18"/>
  <c r="O20" i="18"/>
  <c r="N19" i="18"/>
  <c r="O19" i="18"/>
  <c r="E79" i="11"/>
  <c r="F79" i="11"/>
  <c r="G79" i="11"/>
  <c r="H79" i="11"/>
  <c r="I79" i="11"/>
  <c r="L79" i="11"/>
  <c r="M79" i="11"/>
  <c r="N79" i="11"/>
  <c r="O79" i="11"/>
  <c r="E78" i="11"/>
  <c r="F78" i="11"/>
  <c r="G78" i="11"/>
  <c r="H78" i="11"/>
  <c r="I78" i="11"/>
  <c r="L78" i="11"/>
  <c r="M78" i="11"/>
  <c r="N78" i="11"/>
  <c r="O78" i="11"/>
  <c r="D79" i="11"/>
  <c r="D67" i="11"/>
  <c r="D78" i="11"/>
  <c r="D7" i="3"/>
  <c r="D59" i="19"/>
  <c r="O102" i="2"/>
  <c r="M102" i="2"/>
  <c r="N102" i="2"/>
  <c r="O6" i="25"/>
  <c r="M6" i="25"/>
  <c r="L6" i="25"/>
  <c r="K6" i="25"/>
  <c r="J6" i="25"/>
  <c r="I6" i="25"/>
  <c r="H6" i="25"/>
  <c r="G6" i="25"/>
  <c r="F6" i="25"/>
  <c r="E6" i="25"/>
  <c r="O10" i="18"/>
  <c r="N10" i="18"/>
  <c r="M10" i="18"/>
  <c r="K10" i="18"/>
  <c r="J10" i="18"/>
  <c r="I10" i="18"/>
  <c r="G10" i="18"/>
  <c r="F10" i="18"/>
  <c r="E10" i="18"/>
  <c r="O6" i="18"/>
  <c r="N6" i="18"/>
  <c r="M6" i="18"/>
  <c r="L6" i="18"/>
  <c r="L14" i="18"/>
  <c r="K6" i="18"/>
  <c r="J6" i="18"/>
  <c r="I6" i="18"/>
  <c r="H6" i="18"/>
  <c r="H14" i="18"/>
  <c r="G6" i="18"/>
  <c r="E6" i="18"/>
  <c r="N15" i="20"/>
  <c r="N17" i="20"/>
  <c r="M15" i="20"/>
  <c r="M17" i="20"/>
  <c r="L15" i="20"/>
  <c r="L17" i="20"/>
  <c r="K15" i="20"/>
  <c r="K17" i="20"/>
  <c r="J15" i="20"/>
  <c r="J17" i="20"/>
  <c r="I15" i="20"/>
  <c r="I17" i="20"/>
  <c r="H15" i="20"/>
  <c r="H17" i="20"/>
  <c r="E15" i="20"/>
  <c r="O67" i="11"/>
  <c r="O73" i="11"/>
  <c r="N67" i="11"/>
  <c r="N73" i="11"/>
  <c r="M67" i="11"/>
  <c r="M73" i="11"/>
  <c r="L73" i="11"/>
  <c r="I67" i="11"/>
  <c r="I73" i="11"/>
  <c r="K14" i="18"/>
  <c r="M14" i="18"/>
  <c r="O14" i="18"/>
  <c r="N14" i="18"/>
  <c r="F14" i="18"/>
  <c r="G14" i="18"/>
  <c r="J14" i="18"/>
  <c r="I14" i="18"/>
  <c r="E17" i="20"/>
  <c r="E14" i="18"/>
  <c r="D5" i="12"/>
  <c r="O11" i="1"/>
  <c r="N11" i="1"/>
  <c r="M11" i="1"/>
  <c r="L11" i="1"/>
  <c r="K11" i="1"/>
  <c r="J11" i="1"/>
  <c r="I11" i="1"/>
  <c r="H11" i="1"/>
  <c r="G11" i="1"/>
  <c r="F11" i="1"/>
  <c r="O7" i="1"/>
  <c r="O13" i="1"/>
  <c r="N7" i="1"/>
  <c r="N13" i="1"/>
  <c r="M7" i="1"/>
  <c r="L7" i="1"/>
  <c r="K7" i="1"/>
  <c r="J7" i="1"/>
  <c r="I7" i="1"/>
  <c r="H7" i="1"/>
  <c r="G7" i="1"/>
  <c r="F7" i="1"/>
  <c r="E11" i="1"/>
  <c r="E7" i="1"/>
  <c r="M13" i="1"/>
  <c r="L13" i="1"/>
  <c r="G13" i="1"/>
  <c r="K13" i="1"/>
  <c r="J13" i="1"/>
  <c r="I13" i="1"/>
  <c r="H13" i="1"/>
  <c r="F13" i="1"/>
  <c r="E13" i="1"/>
  <c r="A40936" i="25"/>
  <c r="D6" i="25"/>
  <c r="D11" i="1"/>
  <c r="D7" i="1"/>
  <c r="D13" i="1"/>
  <c r="A40735" i="21"/>
  <c r="A40949" i="20"/>
  <c r="D15" i="20"/>
  <c r="D9" i="20"/>
  <c r="A40998" i="19"/>
  <c r="A40944" i="18"/>
  <c r="D10" i="18"/>
  <c r="A40678" i="16"/>
  <c r="A40945" i="15"/>
  <c r="D6" i="15"/>
  <c r="A40945" i="14"/>
  <c r="A40938" i="12"/>
  <c r="A40770" i="11"/>
  <c r="D73" i="11"/>
  <c r="A40945" i="10"/>
  <c r="A40945" i="3"/>
  <c r="A41001" i="2"/>
  <c r="A40950" i="1"/>
  <c r="D17" i="20"/>
  <c r="D14" i="18"/>
  <c r="G63" i="11"/>
  <c r="G73" i="11"/>
  <c r="M66" i="39" l="1"/>
  <c r="M51" i="39"/>
  <c r="L71" i="39"/>
  <c r="L70" i="39"/>
  <c r="N66" i="39"/>
  <c r="N51" i="39"/>
  <c r="M70" i="39"/>
  <c r="M71" i="39"/>
  <c r="N71" i="39"/>
  <c r="N70" i="39"/>
  <c r="O70" i="39"/>
  <c r="O71" i="39"/>
  <c r="O66" i="39"/>
  <c r="O76" i="39" s="1"/>
  <c r="O51" i="39"/>
  <c r="F69" i="39"/>
  <c r="F68" i="39"/>
  <c r="G69" i="39"/>
  <c r="G68" i="39"/>
  <c r="D51" i="39"/>
  <c r="H69" i="39"/>
  <c r="H76" i="39" s="1"/>
  <c r="H68" i="39"/>
  <c r="E51" i="39"/>
  <c r="I68" i="39"/>
  <c r="I69" i="39"/>
  <c r="I76" i="39" s="1"/>
  <c r="F51" i="39"/>
  <c r="F66" i="39"/>
  <c r="J69" i="39"/>
  <c r="J68" i="39"/>
  <c r="K69" i="39"/>
  <c r="K68" i="39"/>
  <c r="L68" i="39"/>
  <c r="L69" i="39"/>
  <c r="F71" i="39"/>
  <c r="F70" i="39"/>
  <c r="G51" i="39"/>
  <c r="G70" i="39"/>
  <c r="G71" i="39"/>
  <c r="M69" i="39"/>
  <c r="M68" i="39"/>
  <c r="H70" i="39"/>
  <c r="H71" i="39"/>
  <c r="N69" i="39"/>
  <c r="N68" i="39"/>
  <c r="I71" i="39"/>
  <c r="I70" i="39"/>
  <c r="K66" i="39"/>
  <c r="K51" i="39"/>
  <c r="J71" i="39"/>
  <c r="J70" i="39"/>
  <c r="J76" i="39" s="1"/>
  <c r="L66" i="39"/>
  <c r="L76" i="39" s="1"/>
  <c r="L51" i="39"/>
  <c r="K70" i="39"/>
  <c r="K71" i="39"/>
  <c r="H51" i="39"/>
  <c r="I51" i="39"/>
  <c r="G66" i="39"/>
  <c r="G76" i="39" s="1"/>
  <c r="J51" i="39"/>
  <c r="O68" i="39"/>
  <c r="N76" i="39" l="1"/>
  <c r="K76" i="39"/>
  <c r="F76" i="39"/>
  <c r="M76" i="3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Whitney, Carrie</author>
  </authors>
  <commentList>
    <comment ref="O8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Whitney, Carrie:
New Account, first bill.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Whitney, Carrie</author>
  </authors>
  <commentList>
    <comment ref="A15" authorId="0" shapeId="0" xr:uid="{00000000-0006-0000-1000-000001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7720497040 to agree with PG&amp;E 08/21/19 statement</t>
        </r>
      </text>
    </comment>
    <comment ref="A17" authorId="0" shapeId="0" xr:uid="{00000000-0006-0000-1000-000002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6858855669 to agree with PG&amp;E 8/21 statement</t>
        </r>
      </text>
    </comment>
    <comment ref="A24" authorId="0" shapeId="0" xr:uid="{00000000-0006-0000-1000-000003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7720497090 to agree with PG&amp;E 8/21/19 statement</t>
        </r>
      </text>
    </comment>
    <comment ref="A25" authorId="0" shapeId="0" xr:uid="{00000000-0006-0000-1000-000004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7720497095 to agree with PG&amp;E 8/21 statement</t>
        </r>
      </text>
    </comment>
    <comment ref="A51" authorId="0" shapeId="0" xr:uid="{00000000-0006-0000-1000-000005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6858855874 to agree with PG&amp;E 8/21 statement</t>
        </r>
      </text>
    </comment>
    <comment ref="A53" authorId="0" shapeId="0" xr:uid="{00000000-0006-0000-1000-000006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6858855468 to agree with PG&amp;E 8/21 statement</t>
        </r>
      </text>
    </comment>
    <comment ref="A55" authorId="0" shapeId="0" xr:uid="{00000000-0006-0000-1000-000007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6850764412 to agree with PG&amp;E 8/21 statement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Sandoval, Portia</author>
  </authors>
  <commentList>
    <comment ref="C4" authorId="0" shapeId="0" xr:uid="{00000000-0006-0000-1200-000001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Added new service for new office 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Whitney, Carrie</author>
  </authors>
  <commentList>
    <comment ref="A5" authorId="0" shapeId="0" xr:uid="{00000000-0006-0000-1400-000001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0553832190 to agree with PG&amp;E 16 Sept 19.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Whitney, Carrie</author>
  </authors>
  <commentList>
    <comment ref="A8" authorId="0" shapeId="0" xr:uid="{00000000-0006-0000-1500-000001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'5435712034 to agree with PG&amp;E 07/31/19</t>
        </r>
      </text>
    </comment>
    <comment ref="A9" authorId="0" shapeId="0" xr:uid="{00000000-0006-0000-1500-000002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5435712944 to agree with PG&amp;E</t>
        </r>
      </text>
    </comment>
    <comment ref="A10" authorId="0" shapeId="0" xr:uid="{00000000-0006-0000-1500-000003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'5435712026 to agree with PG&amp;E 07/31/19</t>
        </r>
      </text>
    </comment>
    <comment ref="A18" authorId="0" shapeId="0" xr:uid="{00000000-0006-0000-1500-000004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7425989718 to agree with PG&amp;E 07/31/19</t>
        </r>
      </text>
    </comment>
    <comment ref="A19" authorId="0" shapeId="0" xr:uid="{00000000-0006-0000-1500-000005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5210806529 to agree with PG&amp;E</t>
        </r>
      </text>
    </comment>
    <comment ref="A23" authorId="0" shapeId="0" xr:uid="{00000000-0006-0000-1500-000006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'5435712467 to agree with PG&amp;E 
Updated from 5435712223 per Dec 2019 bill</t>
        </r>
      </text>
    </comment>
    <comment ref="B23" authorId="0" shapeId="0" xr:uid="{00000000-0006-0000-1500-000007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1006733170 per Dec bill.</t>
        </r>
      </text>
    </comment>
    <comment ref="B24" authorId="0" shapeId="0" xr:uid="{00000000-0006-0000-1500-000008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1010438233 to agree with April 2020 bill.
Updated from '1005774336 to agree with Jan 2020 bill</t>
        </r>
      </text>
    </comment>
    <comment ref="A26" authorId="0" shapeId="0" xr:uid="{00000000-0006-0000-1500-000009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5435712809 to agree with PG&amp;E 07/31/19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Sandoval, Portia</author>
  </authors>
  <commentList>
    <comment ref="D49" authorId="0" shapeId="0" xr:uid="{00000000-0006-0000-1600-000001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Bill credit 
</t>
        </r>
      </text>
    </comment>
    <comment ref="B86" authorId="0" shapeId="0" xr:uid="{00000000-0006-0000-1600-000002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Per email from Kevin W 10/27/22 use this GL 45% Code</t>
        </r>
      </text>
    </comment>
    <comment ref="B87" authorId="0" shapeId="0" xr:uid="{00000000-0006-0000-1600-000003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Per email from Kevin W 10/27/22 use this GL 55% Fire</t>
        </r>
      </text>
    </comment>
    <comment ref="F89" authorId="0" shapeId="0" xr:uid="{00000000-0006-0000-1600-000004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Total with the $17600.83, $639.48, $22.24 credits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Whitney, Carrie</author>
    <author>Sandoval, Portia</author>
    <author>VanVliet, Jessica</author>
    <author>Juarez, Marco</author>
  </authors>
  <commentList>
    <comment ref="A5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 xml:space="preserve">Whitney, Carrie
</t>
        </r>
        <r>
          <rPr>
            <sz val="8"/>
            <color indexed="81"/>
            <rFont val="Tahoma"/>
            <family val="2"/>
          </rPr>
          <t>Closed on acct # 9193. Updated SA from 3329329874 to new SA per 08/16/19 statement</t>
        </r>
      </text>
    </comment>
    <comment ref="A6" authorId="0" shapeId="0" xr:uid="{00000000-0006-0000-0400-000002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Closed on acct # 9193. Updated SA from 3329329780 to new SA per 08/16/19 statement</t>
        </r>
      </text>
    </comment>
    <comment ref="A7" authorId="0" shapeId="0" xr:uid="{00000000-0006-0000-0400-000003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Closed on acct # 9193. Updated SA from 3329329924 to new SA per 08/16/19 statement</t>
        </r>
      </text>
    </comment>
    <comment ref="A12" authorId="0" shapeId="0" xr:uid="{00000000-0006-0000-0400-000004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4566248329 to new SA per 08/16/19 statement</t>
        </r>
      </text>
    </comment>
    <comment ref="A13" authorId="0" shapeId="0" xr:uid="{00000000-0006-0000-0400-000005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5581682027 to new SA per 08/16/19 statement</t>
        </r>
      </text>
    </comment>
    <comment ref="A14" authorId="0" shapeId="0" xr:uid="{00000000-0006-0000-0400-000006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4125734000 to agree with PG&amp;E 9/4/19 statement</t>
        </r>
      </text>
    </comment>
    <comment ref="F14" authorId="1" shapeId="0" xr:uid="{00000000-0006-0000-0400-000007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BILLED ON OCTOBER FOR 04/01/22-05/01/22, 05/02/22-06/01/22, 06/02/2022-07-01/2022, 07/02/2022-08/01/2022, 08/02/2022-09/01/2022, 09/02/2022-10/01/2022
</t>
        </r>
      </text>
    </comment>
    <comment ref="A17" authorId="0" shapeId="0" xr:uid="{00000000-0006-0000-0400-000008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4127678961 to new SA per 08/16/19 statement</t>
        </r>
      </text>
    </comment>
    <comment ref="A18" authorId="0" shapeId="0" xr:uid="{00000000-0006-0000-0400-000009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4127678950 to new SA per 08/16/19 statement</t>
        </r>
      </text>
    </comment>
    <comment ref="A27" authorId="0" shapeId="0" xr:uid="{00000000-0006-0000-0400-00000A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Closed on acct # 9193. Updated SA from 3329329147 to new SA per 08/16/19 statement</t>
        </r>
      </text>
    </comment>
    <comment ref="A28" authorId="0" shapeId="0" xr:uid="{00000000-0006-0000-0400-00000B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Closed on acct # 2189. Updated SA from 5430849283 to new SA per 08/16/19 statement</t>
        </r>
      </text>
    </comment>
    <comment ref="A29" authorId="2" shapeId="0" xr:uid="{00000000-0006-0000-0400-00000C000000}">
      <text>
        <r>
          <rPr>
            <b/>
            <sz val="9"/>
            <color indexed="81"/>
            <rFont val="Tahoma"/>
            <family val="2"/>
          </rPr>
          <t>VanVliet, Jessica:</t>
        </r>
        <r>
          <rPr>
            <sz val="9"/>
            <color indexed="81"/>
            <rFont val="Tahoma"/>
            <family val="2"/>
          </rPr>
          <t xml:space="preserve">
Used to be ID #590198150 but was closed due to being charged the wrong rate
Updated SA from 591219261 to agree with PG&amp;E after merger with account number 8604 16 Sept 19. CW</t>
        </r>
      </text>
    </comment>
    <comment ref="A30" authorId="0" shapeId="0" xr:uid="{00000000-0006-0000-0400-00000D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666442795 to agree with PG&amp;E 16 Sept 19</t>
        </r>
      </text>
    </comment>
    <comment ref="F30" authorId="1" shapeId="0" xr:uid="{00000000-0006-0000-0400-00000E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BILLED ON OCTOBER FOR 04/01/22-05/01/22, 05/02/22-06/01/22, 06/02/2022-07-01/2022, 07/02/2022-08/01/2022, 08/02/2022-09/01/2022, 09/02/2022-10/01/2022
</t>
        </r>
      </text>
    </comment>
    <comment ref="A31" authorId="0" shapeId="0" xr:uid="{00000000-0006-0000-0400-00000F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Closed on acct # 9193. Updated SA from 3104247087 to new SA per 08/16/19 statement
Updated SA again.  From 4129125099 to agree with PG&amp;E 09/04/19 statement.</t>
        </r>
      </text>
    </comment>
    <comment ref="F31" authorId="1" shapeId="0" xr:uid="{00000000-0006-0000-0400-000010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BILLED ON OCTOBER FOR 04/01/22-05/01/22, 05/02/22-06/01/22, 06/02/2022-07-01/2022, 07/02/2022-08/01/2022, 08/02/2022-09/01/2022, 09/02/2022-10/01/2022
</t>
        </r>
      </text>
    </comment>
    <comment ref="A34" authorId="0" shapeId="0" xr:uid="{00000000-0006-0000-0400-000011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3329329442 to new SA per 08/16/19 statement</t>
        </r>
      </text>
    </comment>
    <comment ref="A35" authorId="0" shapeId="0" xr:uid="{00000000-0006-0000-0400-000012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Closed on account # 0147, updated SA from 1408226791 to agree with PG&amp;E 08/16/19</t>
        </r>
      </text>
    </comment>
    <comment ref="A40" authorId="0" shapeId="0" xr:uid="{00000000-0006-0000-0400-000013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Added to acct # 8604 from acct # 2852409225-2 at my request.  Updated SA from 2858508283 to new one.</t>
        </r>
      </text>
    </comment>
    <comment ref="A43" authorId="0" shapeId="0" xr:uid="{00000000-0006-0000-0400-000014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4128447797 to agree with PG&amp;E 16 Sept 19</t>
        </r>
      </text>
    </comment>
    <comment ref="A44" authorId="0" shapeId="0" xr:uid="{00000000-0006-0000-0400-000015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4129672777 to agree with PG&amp;E 16 Sept 19</t>
        </r>
      </text>
    </comment>
    <comment ref="A45" authorId="0" shapeId="0" xr:uid="{00000000-0006-0000-0400-000016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4124251417 to agree with PG&amp;E 16 Sept 19</t>
        </r>
      </text>
    </comment>
    <comment ref="F45" authorId="1" shapeId="0" xr:uid="{00000000-0006-0000-0400-000017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BILLED ON OCTOBER FOR 04/01/22-05/01/22, 05/02/22-06/01/22, 06/02/2022-07-01/2022, 07/02/2022-08/01/2022, 08/02/2022-09/01/2022, 09/02/2022-10/01/2022
</t>
        </r>
      </text>
    </comment>
    <comment ref="A46" authorId="0" shapeId="0" xr:uid="{00000000-0006-0000-0400-000018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4128090884 to agree with PG&amp;E 16 Sept 19</t>
        </r>
      </text>
    </comment>
    <comment ref="F46" authorId="1" shapeId="0" xr:uid="{00000000-0006-0000-0400-000019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BILLED ON OCTOBER FOR 04/01/22-05/01/22, 05/02/22-06/01/22, 06/02/2022-07-01/2022, 07/02/2022-08/01/2022, 08/02/2022-09/01/2022, 09/02/2022-10/01/2022
</t>
        </r>
      </text>
    </comment>
    <comment ref="F49" authorId="1" shapeId="0" xr:uid="{00000000-0006-0000-0400-00001A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BILLED ON OCTOBER FOR 04/01/22-05/01/22, 05/02/22-06/01/22, 06/02/2022-07-01/2022, 07/02/2022-08/01/2022, 08/02/2022-09/01/2022, 09/02/2022-10/01/2022
</t>
        </r>
      </text>
    </comment>
    <comment ref="A50" authorId="0" shapeId="0" xr:uid="{00000000-0006-0000-0400-00001B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Closed on account # 0147, updated SA from 594282125 to new SA per 08/16/19 statement</t>
        </r>
      </text>
    </comment>
    <comment ref="A51" authorId="0" shapeId="0" xr:uid="{00000000-0006-0000-0400-00001C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Added Oct 2019</t>
        </r>
      </text>
    </comment>
    <comment ref="F51" authorId="1" shapeId="0" xr:uid="{00000000-0006-0000-0400-00001D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BILLED ON OCTOBER FOR 04/01/22-05/01/22, 05/02/22-06/01/22, 06/02/2022-07-01/2022, 07/02/2022-08/01/2022, 08/02/2022-09/01/2022, 09/02/2022-10/01/2022
</t>
        </r>
      </text>
    </comment>
    <comment ref="A54" authorId="0" shapeId="0" xr:uid="{00000000-0006-0000-0400-00001E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from 4126568072 to agree with PG&amp;E 9/4/19 statement</t>
        </r>
      </text>
    </comment>
    <comment ref="A56" authorId="1" shapeId="0" xr:uid="{00000000-0006-0000-0400-00001F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added 08/09</t>
        </r>
      </text>
    </comment>
    <comment ref="A64" authorId="1" shapeId="0" xr:uid="{00000000-0006-0000-0400-000020000000}">
      <text>
        <r>
          <rPr>
            <b/>
            <sz val="8"/>
            <color indexed="81"/>
            <rFont val="Tahoma"/>
            <family val="2"/>
          </rPr>
          <t>Sandoval, Portia:</t>
        </r>
        <r>
          <rPr>
            <sz val="8"/>
            <color indexed="81"/>
            <rFont val="Tahoma"/>
            <family val="2"/>
          </rPr>
          <t xml:space="preserve">
First billed in Jan 2021 for three months of use 
</t>
        </r>
      </text>
    </comment>
    <comment ref="B67" authorId="0" shapeId="0" xr:uid="{00000000-0006-0000-0400-000021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Watch for this one to appear on invoice</t>
        </r>
      </text>
    </comment>
    <comment ref="F67" authorId="1" shapeId="0" xr:uid="{00000000-0006-0000-0400-000022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BILLED ON OCTOBER FOR 04/01/22-05/01/22, 05/02/22-06/01/22, 06/02/2022-07-01/2022, 07/02/2022-08/01/2022, 08/02/2022-09/01/2022, 09/02/2022-10/01/2022
</t>
        </r>
      </text>
    </comment>
    <comment ref="L70" authorId="3" shapeId="0" xr:uid="{00000000-0006-0000-0400-000023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back billed for previous month's of usage due to being billed on incorrect account. 9387896769</t>
        </r>
      </text>
    </comment>
    <comment ref="A78" authorId="1" shapeId="0" xr:uid="{00000000-0006-0000-0400-000024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ADDED 08/09 BACKBILL TO 05/05</t>
        </r>
      </text>
    </comment>
    <comment ref="B78" authorId="3" shapeId="0" xr:uid="{00000000-0006-0000-0400-000025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meter 1010806494 is replaced with 1011060734 shown 4/3/23 bill</t>
        </r>
      </text>
    </comment>
    <comment ref="A79" authorId="3" shapeId="0" xr:uid="{00000000-0006-0000-0400-000026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service ID 4123950882 to 4127184129</t>
        </r>
      </text>
    </comment>
    <comment ref="H79" authorId="1" shapeId="0" xr:uid="{00000000-0006-0000-0400-000027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UPDATED SERVICE AGREEMENT ID 4127184129 </t>
        </r>
      </text>
    </comment>
    <comment ref="A80" authorId="3" shapeId="0" xr:uid="{00000000-0006-0000-0400-000028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SID 4129391099 changed to 4126862140 shown on 4/3/23 statement</t>
        </r>
      </text>
    </comment>
    <comment ref="B83" authorId="3" shapeId="0" xr:uid="{00000000-0006-0000-0400-000029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meter #1010498924 replaced with meter 1011095197 shown 4/3/23 bill</t>
        </r>
      </text>
    </comment>
    <comment ref="A86" authorId="1" shapeId="0" xr:uid="{00000000-0006-0000-0400-00002A000000}">
      <text>
        <r>
          <rPr>
            <b/>
            <sz val="9"/>
            <color indexed="81"/>
            <rFont val="Tahoma"/>
            <family val="2"/>
          </rPr>
          <t xml:space="preserve">Sandoval, Portia:
</t>
        </r>
        <r>
          <rPr>
            <sz val="9"/>
            <color indexed="81"/>
            <rFont val="Tahoma"/>
            <family val="2"/>
          </rPr>
          <t>transferred to the citys name back billed for 07/06/2021-11/02/2021</t>
        </r>
      </text>
    </comment>
    <comment ref="A87" authorId="1" shapeId="0" xr:uid="{00000000-0006-0000-0400-00002B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transferred to the citys name back billed for 07/06/2021-11/02/2021</t>
        </r>
      </text>
    </comment>
    <comment ref="A100" authorId="1" shapeId="0" xr:uid="{00000000-0006-0000-0400-00002C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transferred to the citys name back billed for 07/06/2021-11/02/2021</t>
        </r>
      </text>
    </comment>
    <comment ref="A101" authorId="1" shapeId="0" xr:uid="{00000000-0006-0000-0400-00002D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transferred to the citys name back billed for 07/06/2021-11/02/2021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Juarez, Marco</author>
    <author>Whitney, Carrie</author>
  </authors>
  <commentList>
    <comment ref="B8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meter 1010435529 is showing as 62303633 as of 4/4/2023 statement</t>
        </r>
      </text>
    </comment>
    <comment ref="B11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meter 1003868460 replaced with 1010418754 on 4/4/2023 statement</t>
        </r>
      </text>
    </comment>
    <comment ref="A12" authorId="1" shapeId="0" xr:uid="{00000000-0006-0000-0600-000003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5732684504 to agree with PG&amp;E 07/31/19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Whitney, Carrie</author>
  </authors>
  <commentList>
    <comment ref="A7" authorId="0" shapeId="0" xr:uid="{00000000-0006-0000-0700-000001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1357535671 to agree with PG&amp;E 07/31/19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Whitney, Carrie</author>
    <author>Juarez, Marco</author>
  </authors>
  <commentList>
    <comment ref="A38" authorId="0" shapeId="0" xr:uid="{00000000-0006-0000-0900-000001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Changed from 3329329279 to agree with PG&amp;E 07/31/19</t>
        </r>
      </text>
    </comment>
    <comment ref="B65" authorId="0" shapeId="0" xr:uid="{00000000-0006-0000-0900-000002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Wrong SA?  Changed from 1009138379 to agree with PG&amp;E 7/31/19</t>
        </r>
      </text>
    </comment>
    <comment ref="A67" authorId="0" shapeId="0" xr:uid="{00000000-0006-0000-0900-000003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Changed from '0689336506 to agree with PG&amp;E 7/31/19</t>
        </r>
      </text>
    </comment>
    <comment ref="A70" authorId="0" shapeId="0" xr:uid="{00000000-0006-0000-0900-000004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Changed from 0689336633 to agree with PG&amp;E 07/31/19</t>
        </r>
      </text>
    </comment>
    <comment ref="A94" authorId="0" shapeId="0" xr:uid="{00000000-0006-0000-0900-000005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Changed from 0689336641 to agree with PG&amp;E 07/31/19</t>
        </r>
      </text>
    </comment>
    <comment ref="A97" authorId="0" shapeId="0" xr:uid="{00000000-0006-0000-0900-000006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old SA to agree with PG&amp;E 07/31/91: Old SA on 9193: 
3329329241</t>
        </r>
      </text>
    </comment>
    <comment ref="L102" authorId="1" shapeId="0" xr:uid="{00000000-0006-0000-0900-000007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final balance is $1425.74 for the charges, paid the $786.26 due to credit on Feb. 2023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Sandoval, Portia</author>
    <author>Carrie</author>
    <author>Juarez, Marco</author>
    <author>Whitney, Carrie</author>
  </authors>
  <commentList>
    <comment ref="A3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GL UPDATED PER EMAIL FROM LANA MCBROOM 09/12/2022
</t>
        </r>
      </text>
    </comment>
    <comment ref="B7" authorId="1" shapeId="0" xr:uid="{00000000-0006-0000-0A00-000002000000}">
      <text>
        <r>
          <rPr>
            <b/>
            <sz val="9"/>
            <color indexed="81"/>
            <rFont val="Tahoma"/>
            <family val="2"/>
          </rPr>
          <t>Carrie:</t>
        </r>
        <r>
          <rPr>
            <sz val="9"/>
            <color indexed="81"/>
            <rFont val="Tahoma"/>
            <family val="2"/>
          </rPr>
          <t xml:space="preserve">
Updated Meter # from 1005519173 to agree with March statement</t>
        </r>
      </text>
    </comment>
    <comment ref="B9" authorId="2" shapeId="0" xr:uid="{00000000-0006-0000-0A00-000003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meter 1003849992 was replaced with 1010785843 shown on 4/4/2023 bill</t>
        </r>
      </text>
    </comment>
    <comment ref="B14" authorId="2" shapeId="0" xr:uid="{00000000-0006-0000-0A00-000004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1004501559 replaced w/ 1011303228 shown on 4/4/2023 bill</t>
        </r>
      </text>
    </comment>
    <comment ref="G14" authorId="0" shapeId="0" xr:uid="{00000000-0006-0000-0A00-000005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multiple months of bills 08/01/22-08/31/22, 09/01/22-10/02/22, 10/03/22-10/31/22, 11/01/22-11/30/22</t>
        </r>
      </text>
    </comment>
    <comment ref="A15" authorId="3" shapeId="0" xr:uid="{00000000-0006-0000-0A00-000006000000}">
      <text>
        <r>
          <rPr>
            <b/>
            <sz val="9"/>
            <color indexed="81"/>
            <rFont val="Tahoma"/>
            <family val="2"/>
          </rPr>
          <t>Whitney, Carrie:</t>
        </r>
        <r>
          <rPr>
            <sz val="9"/>
            <color indexed="81"/>
            <rFont val="Tahoma"/>
            <family val="2"/>
          </rPr>
          <t xml:space="preserve">
Updated SID from 5512165050 per 8/4/2020 bill</t>
        </r>
      </text>
    </comment>
    <comment ref="B15" authorId="3" shapeId="0" xr:uid="{00000000-0006-0000-0A00-000007000000}">
      <text>
        <r>
          <rPr>
            <b/>
            <sz val="9"/>
            <color indexed="81"/>
            <rFont val="Tahoma"/>
            <family val="2"/>
          </rPr>
          <t>Whitney, Carrie:</t>
        </r>
        <r>
          <rPr>
            <sz val="9"/>
            <color indexed="81"/>
            <rFont val="Tahoma"/>
            <family val="2"/>
          </rPr>
          <t xml:space="preserve">
Updated meter # from 1003850015 per 8/4/2020 bill</t>
        </r>
      </text>
    </comment>
    <comment ref="A24" authorId="3" shapeId="0" xr:uid="{00000000-0006-0000-0A00-000008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# from 3329329194 to 3329329905 to agree with PG&amp;E Feb 2020 bill</t>
        </r>
      </text>
    </comment>
    <comment ref="B28" authorId="2" shapeId="0" xr:uid="{00000000-0006-0000-0A00-000009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meter 1004493913 exchanged 3/16/2023 </t>
        </r>
      </text>
    </comment>
    <comment ref="A36" authorId="3" shapeId="0" xr:uid="{00000000-0006-0000-0A00-00000A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SA # from 5512165190 to 3329329573 to agree with PG&amp;E February 2020 bill</t>
        </r>
      </text>
    </comment>
    <comment ref="B37" authorId="2" shapeId="0" xr:uid="{00000000-0006-0000-0A00-00000B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1003849880 shows exchanged as of 4/4/2023 statement</t>
        </r>
      </text>
    </comment>
    <comment ref="B52" authorId="2" shapeId="0" xr:uid="{00000000-0006-0000-0A00-00000C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1005451850 exchanged with 1011044916 shown on 4/4/2023 bill</t>
        </r>
      </text>
    </comment>
    <comment ref="N52" authorId="0" shapeId="0" xr:uid="{00000000-0006-0000-0A00-00000D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Billed for services for 04/01/2022-05/01/2022 05/02/2022-05/31/2022</t>
        </r>
      </text>
    </comment>
    <comment ref="C55" authorId="3" shapeId="0" xr:uid="{00000000-0006-0000-0A00-00000E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35% Here and 65% below</t>
        </r>
      </text>
    </comment>
    <comment ref="G56" authorId="0" shapeId="0" xr:uid="{00000000-0006-0000-0A00-00000F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bills for 10/04/22-11/01/22, 11/02/22-12/01/22
</t>
        </r>
      </text>
    </comment>
    <comment ref="A57" authorId="3" shapeId="0" xr:uid="{00000000-0006-0000-0A00-000010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'3329329613 per Dec 2019 bill</t>
        </r>
      </text>
    </comment>
    <comment ref="B57" authorId="3" shapeId="0" xr:uid="{00000000-0006-0000-0A00-000011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1005773853 per Dec 2019 bill</t>
        </r>
      </text>
    </comment>
    <comment ref="B60" authorId="3" shapeId="0" xr:uid="{00000000-0006-0000-0A00-000012000000}">
      <text>
        <r>
          <rPr>
            <b/>
            <sz val="8"/>
            <color indexed="81"/>
            <rFont val="Tahoma"/>
            <family val="2"/>
          </rPr>
          <t xml:space="preserve">Whitney, Carrie </t>
        </r>
        <r>
          <rPr>
            <sz val="8"/>
            <color indexed="81"/>
            <rFont val="Tahoma"/>
            <family val="2"/>
          </rPr>
          <t xml:space="preserve">
Transfer complete, watch for first bill.  Delete account number 9228 from spead sheet when transition complete</t>
        </r>
      </text>
    </comment>
    <comment ref="B66" authorId="3" shapeId="0" xr:uid="{00000000-0006-0000-0A00-000013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Changed from 1003867896 on Dec 2019 bill.</t>
        </r>
      </text>
    </comment>
    <comment ref="C66" authorId="3" shapeId="0" xr:uid="{00000000-0006-0000-0A00-000014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65% Here and 35% above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Juarez, Marco</author>
  </authors>
  <commentList>
    <comment ref="A4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7237796175 ID is now 7232340487 shown on 4/4/2023 bill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Whitney, Carrie</author>
  </authors>
  <commentList>
    <comment ref="A11" authorId="0" shapeId="0" xr:uid="{00000000-0006-0000-0D00-000001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6893386571 to agree with PG&amp;E 08/01/19</t>
        </r>
      </text>
    </comment>
    <comment ref="A19" authorId="0" shapeId="0" xr:uid="{00000000-0006-0000-0D00-000002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2694340027 to agree with PG&amp;E 08/01/19</t>
        </r>
      </text>
    </comment>
    <comment ref="A22" authorId="0" shapeId="0" xr:uid="{00000000-0006-0000-0D00-000003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2694340914 to agree with PG&amp;E 08/01/19</t>
        </r>
      </text>
    </comment>
    <comment ref="A26" authorId="0" shapeId="0" xr:uid="{00000000-0006-0000-0D00-000004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Added to 0947 per my request. Formerly 9826607942-9, SA 2693745120, Closed and moved here.</t>
        </r>
      </text>
    </comment>
    <comment ref="A35" authorId="0" shapeId="0" xr:uid="{00000000-0006-0000-0D00-000005000000}">
      <text>
        <r>
          <rPr>
            <b/>
            <sz val="9"/>
            <color indexed="81"/>
            <rFont val="Tahoma"/>
            <family val="2"/>
          </rPr>
          <t>Whitney, Carrie:</t>
        </r>
        <r>
          <rPr>
            <sz val="9"/>
            <color indexed="81"/>
            <rFont val="Tahoma"/>
            <family val="2"/>
          </rPr>
          <t xml:space="preserve">
Added this GL per Erma's email of 7/22/2020.  This is for the CnG Facility.  Was previously under Eckert 550.20.28.846.6100.01, which was incorrect.</t>
        </r>
      </text>
    </comment>
    <comment ref="A36" authorId="0" shapeId="0" xr:uid="{00000000-0006-0000-0D00-000006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New SA ID from account number change made 25 Feb 2020.  Old #: 8536188802.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Sandoval, Portia</author>
    <author>Whitney, Carrie</author>
    <author>Juarez, Marco</author>
  </authors>
  <commentList>
    <comment ref="A5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Sandoval, Portia:</t>
        </r>
        <r>
          <rPr>
            <sz val="9"/>
            <color indexed="81"/>
            <rFont val="Tahoma"/>
            <family val="2"/>
          </rPr>
          <t xml:space="preserve">
RAIL ROAD CROSSING SIGNAL. COST SHARE WITH LATHROP</t>
        </r>
      </text>
    </comment>
    <comment ref="A8" authorId="1" shapeId="0" xr:uid="{00000000-0006-0000-0E00-000002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9209079481 to agree with PG&amp;E 08/13/19</t>
        </r>
      </text>
    </comment>
    <comment ref="B8" authorId="2" shapeId="0" xr:uid="{00000000-0006-0000-0E00-000003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1005773926 exchanged to 1011042910 as of 4/4/2023 or prior </t>
        </r>
      </text>
    </comment>
    <comment ref="A11" authorId="1" shapeId="0" xr:uid="{00000000-0006-0000-0E00-000004000000}">
      <text>
        <r>
          <rPr>
            <b/>
            <sz val="9"/>
            <color indexed="81"/>
            <rFont val="Tahoma"/>
            <family val="2"/>
          </rPr>
          <t>Whitney, Carrie:</t>
        </r>
        <r>
          <rPr>
            <sz val="9"/>
            <color indexed="81"/>
            <rFont val="Tahoma"/>
            <family val="2"/>
          </rPr>
          <t xml:space="preserve">
Updated SID from 5699381978 per July 2020  bill</t>
        </r>
      </text>
    </comment>
    <comment ref="A14" authorId="1" shapeId="0" xr:uid="{00000000-0006-0000-0E00-000005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1402430441 to agree with PG&amp;E 08/13/19</t>
        </r>
      </text>
    </comment>
    <comment ref="A37" authorId="1" shapeId="0" xr:uid="{00000000-0006-0000-0E00-000006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590780110 to 0590780110 to agree with PG&amp;E 16 Sept.</t>
        </r>
      </text>
    </comment>
    <comment ref="A39" authorId="1" shapeId="0" xr:uid="{00000000-0006-0000-0E00-000007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Updated from 1404266463 to agree with PG&amp;E 08/13/19</t>
        </r>
      </text>
    </comment>
    <comment ref="B60" authorId="1" shapeId="0" xr:uid="{00000000-0006-0000-0E00-000008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Per 8/19/19 bill, meter change date 7/24/19.  Meter number updated from 1006949624.</t>
        </r>
      </text>
    </comment>
    <comment ref="B129" authorId="2" shapeId="0" xr:uid="{00000000-0006-0000-0E00-000009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1005507523 exchanged with 1010556378 shown on 4/4/2023 </t>
        </r>
      </text>
    </comment>
    <comment ref="B133" authorId="2" shapeId="0" xr:uid="{00000000-0006-0000-0E00-00000A000000}">
      <text>
        <r>
          <rPr>
            <b/>
            <sz val="9"/>
            <color indexed="81"/>
            <rFont val="Tahoma"/>
            <family val="2"/>
          </rPr>
          <t>Juarez, Marco:</t>
        </r>
        <r>
          <rPr>
            <sz val="9"/>
            <color indexed="81"/>
            <rFont val="Tahoma"/>
            <family val="2"/>
          </rPr>
          <t xml:space="preserve">
1005537801 exchanged with 1010613103 as of 4/4/2023 bill</t>
        </r>
      </text>
    </comment>
    <comment ref="A178" authorId="1" shapeId="0" xr:uid="{00000000-0006-0000-0E00-00000B000000}">
      <text>
        <r>
          <rPr>
            <b/>
            <sz val="8"/>
            <color indexed="81"/>
            <rFont val="Tahoma"/>
            <family val="2"/>
          </rPr>
          <t>Whitney, Carrie:</t>
        </r>
        <r>
          <rPr>
            <sz val="8"/>
            <color indexed="81"/>
            <rFont val="Tahoma"/>
            <family val="2"/>
          </rPr>
          <t xml:space="preserve">
Per Mark H and Tracie M, place under Street Lights. This is a $60,032 loan. If payment amount changes, see Sara.</t>
        </r>
      </text>
    </comment>
  </commentList>
</comments>
</file>

<file path=xl/sharedStrings.xml><?xml version="1.0" encoding="utf-8"?>
<sst xmlns="http://schemas.openxmlformats.org/spreadsheetml/2006/main" count="1892" uniqueCount="1315">
  <si>
    <t>Service ID #</t>
  </si>
  <si>
    <t>Meter #</t>
  </si>
  <si>
    <t>Location Description</t>
  </si>
  <si>
    <t>Wetmore Ave E/Manteca Rd (Gas)</t>
  </si>
  <si>
    <t>5392080851</t>
  </si>
  <si>
    <t>1005452195</t>
  </si>
  <si>
    <t>Wetmore Ave E/Manteca Rd (Electric)</t>
  </si>
  <si>
    <t>0689336623</t>
  </si>
  <si>
    <t>242 Woodward Ave</t>
  </si>
  <si>
    <t>0689336893</t>
  </si>
  <si>
    <t>1004502659</t>
  </si>
  <si>
    <t>Airport Wy &amp; Geneva Dr (Sprinkler-Villa)</t>
  </si>
  <si>
    <t>0689336323</t>
  </si>
  <si>
    <t>1004501778</t>
  </si>
  <si>
    <t>Louise Ave Corn @ Pestana</t>
  </si>
  <si>
    <t>0689336445</t>
  </si>
  <si>
    <t>1795 Pagola Ln</t>
  </si>
  <si>
    <t>0689336064</t>
  </si>
  <si>
    <t>1005454926</t>
  </si>
  <si>
    <t>1650 Union Rd</t>
  </si>
  <si>
    <t>0689336844</t>
  </si>
  <si>
    <t>1004502667</t>
  </si>
  <si>
    <t>1887 Pillsbury Rd</t>
  </si>
  <si>
    <t>0689336781</t>
  </si>
  <si>
    <t>1005455010</t>
  </si>
  <si>
    <t>2241 Pillsbury Rd</t>
  </si>
  <si>
    <t>0689336258</t>
  </si>
  <si>
    <t>1004502671</t>
  </si>
  <si>
    <t>1963 Pillsbury Rd</t>
  </si>
  <si>
    <t>0689336756</t>
  </si>
  <si>
    <t>W/S Wellington N/O Grafton (Landscape Controller)</t>
  </si>
  <si>
    <t>0689336352</t>
  </si>
  <si>
    <t>1787 Wellington Ave (Landscape Control)</t>
  </si>
  <si>
    <t>0689336519</t>
  </si>
  <si>
    <t>2210 S Main #Irrig (Landscape Irrigation)</t>
  </si>
  <si>
    <t>0689336178</t>
  </si>
  <si>
    <t>1004503736</t>
  </si>
  <si>
    <t>Fishbak Rd 275' N/O Daniels St @ Median (Timer)</t>
  </si>
  <si>
    <t>0689336517</t>
  </si>
  <si>
    <t>Woodward Ave Buena Vista Dr (Sprinkler Landscape)</t>
  </si>
  <si>
    <t>0689336671</t>
  </si>
  <si>
    <t>2718 West Atherton Rd</t>
  </si>
  <si>
    <t>0689336199</t>
  </si>
  <si>
    <t>1784 S Main St</t>
  </si>
  <si>
    <t>0689336097</t>
  </si>
  <si>
    <t>1794 Coffeberry Way</t>
  </si>
  <si>
    <t>1004540511</t>
  </si>
  <si>
    <t>18771 McKinley Ave</t>
  </si>
  <si>
    <t>0689336267</t>
  </si>
  <si>
    <t>1004502553</t>
  </si>
  <si>
    <t>1987 W Atherton Dr</t>
  </si>
  <si>
    <t>0689336536</t>
  </si>
  <si>
    <t>1004503406</t>
  </si>
  <si>
    <t>2198 W Atherton Dr (Landscape Irrigation)</t>
  </si>
  <si>
    <t>0689336245</t>
  </si>
  <si>
    <t>1333 E Woodward Ave</t>
  </si>
  <si>
    <t>0689336228</t>
  </si>
  <si>
    <t>1493 E Woodward Ave</t>
  </si>
  <si>
    <t>0689336449</t>
  </si>
  <si>
    <t>1589 Tesoro Dr</t>
  </si>
  <si>
    <t>0689336724</t>
  </si>
  <si>
    <t>Tesoro Subdiv Tract 3335</t>
  </si>
  <si>
    <t>0689336577</t>
  </si>
  <si>
    <t>0689336971</t>
  </si>
  <si>
    <t>1013 E Woodward Ave</t>
  </si>
  <si>
    <t>0689336140</t>
  </si>
  <si>
    <t>1120 Grafton St</t>
  </si>
  <si>
    <t>0689336037</t>
  </si>
  <si>
    <t>1768 E Atherton Dr</t>
  </si>
  <si>
    <t>0689336485</t>
  </si>
  <si>
    <t>1243 Atherton Dr</t>
  </si>
  <si>
    <t>0689336852</t>
  </si>
  <si>
    <t>1749 Atherton Dr</t>
  </si>
  <si>
    <t>0689336933</t>
  </si>
  <si>
    <t>1599 Van Ryn Ave</t>
  </si>
  <si>
    <t>1426 Atherton Dr</t>
  </si>
  <si>
    <t>0689336997</t>
  </si>
  <si>
    <t>1005452918</t>
  </si>
  <si>
    <t>1399 Tesoro Dr</t>
  </si>
  <si>
    <t>1264 E Atherton Dr.</t>
  </si>
  <si>
    <t>1492 Sereno Dr.</t>
  </si>
  <si>
    <t>0689336804</t>
  </si>
  <si>
    <t>211 W Woodward Rd</t>
  </si>
  <si>
    <t>Union Ranch Assessment District</t>
  </si>
  <si>
    <t>2356 N Union Rd</t>
  </si>
  <si>
    <t>2396 N Airport Wy</t>
  </si>
  <si>
    <t>690 W Atherton Dr</t>
  </si>
  <si>
    <t>1630 Luna Bella</t>
  </si>
  <si>
    <t>1795 Tinnin Rd</t>
  </si>
  <si>
    <t>1600 Luna Bella Ln.</t>
  </si>
  <si>
    <t>0996148503</t>
  </si>
  <si>
    <t>1004503071</t>
  </si>
  <si>
    <t>208 E Wetmore/ Shop Building</t>
  </si>
  <si>
    <t>0996148449</t>
  </si>
  <si>
    <t>2639834X</t>
  </si>
  <si>
    <t>0996148921</t>
  </si>
  <si>
    <t>1004502556</t>
  </si>
  <si>
    <t>1001 W Center/Civic Center (12%)</t>
  </si>
  <si>
    <t>1001 W Center/Civic Center (6%)</t>
  </si>
  <si>
    <t>1001 W Center/Civic Center (5%)</t>
  </si>
  <si>
    <t>1001 W Center/Civic Center (41%)</t>
  </si>
  <si>
    <t>1001 W Center/Civic Center (50%)</t>
  </si>
  <si>
    <t>1001 W Center/Civic Center (13%)</t>
  </si>
  <si>
    <t>GRAND TOTAL</t>
  </si>
  <si>
    <t>3621775993</t>
  </si>
  <si>
    <t>0553832095</t>
  </si>
  <si>
    <t>3621775653</t>
  </si>
  <si>
    <t>805377G</t>
  </si>
  <si>
    <t>Louise Ave and Crestwood/Fire #3 (Gas)</t>
  </si>
  <si>
    <t>9387896821</t>
  </si>
  <si>
    <t>1004503423</t>
  </si>
  <si>
    <t>Louise Ave and Crestwood/Fire #3 (Electric)</t>
  </si>
  <si>
    <t>9387896323</t>
  </si>
  <si>
    <t>1004495859</t>
  </si>
  <si>
    <t>399 W Louise Ave/Fire #3</t>
  </si>
  <si>
    <t>0553832150</t>
  </si>
  <si>
    <t>31465236</t>
  </si>
  <si>
    <t>290 S Powers/Fire Station #1 (Gas)</t>
  </si>
  <si>
    <t>9387896121</t>
  </si>
  <si>
    <t>1004455826</t>
  </si>
  <si>
    <t>1357535086</t>
  </si>
  <si>
    <t>1003872172</t>
  </si>
  <si>
    <t>Golf Cart Barn</t>
  </si>
  <si>
    <t>305 N Union Rd W-9 Holes/Back</t>
  </si>
  <si>
    <t>Clubhouse 1st Floor (Gas)</t>
  </si>
  <si>
    <t>1004464882</t>
  </si>
  <si>
    <t>Clubhouse 1st Floor (Electric)</t>
  </si>
  <si>
    <t>8186256349</t>
  </si>
  <si>
    <t>320 W Center/Library (Gas)</t>
  </si>
  <si>
    <t>1004464401</t>
  </si>
  <si>
    <t>320 W Center/Library (Electric)</t>
  </si>
  <si>
    <t>1005451850</t>
  </si>
  <si>
    <t>941 Spreckles Ave (BMX Park)</t>
  </si>
  <si>
    <t>1005452936</t>
  </si>
  <si>
    <t>Woodward Park (710 E. Woodward Rd)</t>
  </si>
  <si>
    <t>1004540166</t>
  </si>
  <si>
    <t>1750 Hoyt/Northgate Park Soccer Field Lights</t>
  </si>
  <si>
    <t>3329329593</t>
  </si>
  <si>
    <t>1003849992</t>
  </si>
  <si>
    <t>Hastings Dr N/E Cor (Sprinklers</t>
  </si>
  <si>
    <t>N/S Alameda St 500' E/O Tappan Pl (Sprinkler)</t>
  </si>
  <si>
    <t>1003850059</t>
  </si>
  <si>
    <t>ES Elm Ave 220' N Alameda (Sprinkler)</t>
  </si>
  <si>
    <t>3329329974</t>
  </si>
  <si>
    <t>1003856706</t>
  </si>
  <si>
    <t>Main St 100' C/O 600 N Yosemite (Sprinkler)</t>
  </si>
  <si>
    <t>1003850051</t>
  </si>
  <si>
    <t>W Center St &amp; Sycamore SE Cor (Sprinkler)</t>
  </si>
  <si>
    <t>Center St 700' N/O Elm Ave (Skate Board Park)</t>
  </si>
  <si>
    <t>N/O Center St 150' W/O Elm (Sprinklers)</t>
  </si>
  <si>
    <t>1003850063</t>
  </si>
  <si>
    <t>Springtime DR Opp March Ln (Sprinkler Cntl)</t>
  </si>
  <si>
    <t>N/S Louise Av W/S Bike Path (Sprinklers)</t>
  </si>
  <si>
    <t>3329329418</t>
  </si>
  <si>
    <t>1003850050</t>
  </si>
  <si>
    <t>Devonshire &amp; Pheasant Hollow (Sprinkler Cntl)</t>
  </si>
  <si>
    <t>Cor Holbrook &amp; Seville (Sprinkler Cntl)</t>
  </si>
  <si>
    <t>3329329717</t>
  </si>
  <si>
    <t>1003850047</t>
  </si>
  <si>
    <t>Kingwood Ave ES W/ Northgate Dr (Sprinkler Cntl)</t>
  </si>
  <si>
    <t>3329329174</t>
  </si>
  <si>
    <t>1003849879</t>
  </si>
  <si>
    <t>Northgate Dr West End (Sprinkler)</t>
  </si>
  <si>
    <t>1003849882</t>
  </si>
  <si>
    <t>S/O Lathrop Rd 800 W/O Redwood (Sprinkler)</t>
  </si>
  <si>
    <t>S/S Northgate Dr 500 W/O Stonewood (Sprinkler)</t>
  </si>
  <si>
    <t>1750 Hoyt Ln (Northgate Park Concession Stand)</t>
  </si>
  <si>
    <t>1003855451</t>
  </si>
  <si>
    <t>Grant Ave 200 EO 600 N Yosemite (Sprinkler)</t>
  </si>
  <si>
    <t>3329329296</t>
  </si>
  <si>
    <t>1003850053</t>
  </si>
  <si>
    <t>Lode St N/S Opp San Miguel Pl (Sprinkler)</t>
  </si>
  <si>
    <t>3329329873</t>
  </si>
  <si>
    <t>Agate Ave E/S S/Franciscan Park (Timers Sprinkler)</t>
  </si>
  <si>
    <t>3329329091</t>
  </si>
  <si>
    <t>Kelley Dr (Sprinkler)</t>
  </si>
  <si>
    <t>Union Rd N/Center (Ball Park-Maint Yd)</t>
  </si>
  <si>
    <t>1005452053</t>
  </si>
  <si>
    <t>Blausanne Ln E/S 50' S/O Licstal Place (Sprinkler)</t>
  </si>
  <si>
    <t>3329329588</t>
  </si>
  <si>
    <t>Sonora WS N/Donner Ave (Sprinkler)</t>
  </si>
  <si>
    <t>@ 70' S/Yosemite Ave Behind KFC (Sprinkler)</t>
  </si>
  <si>
    <t>3329329184</t>
  </si>
  <si>
    <t>1004502306</t>
  </si>
  <si>
    <t>Vine &amp; Stockton (Baccilieri Park)</t>
  </si>
  <si>
    <t>3329329216</t>
  </si>
  <si>
    <t>1004501925</t>
  </si>
  <si>
    <t>Willow Ave W/Side (S/Side Park Time Clock)</t>
  </si>
  <si>
    <t>3329329678</t>
  </si>
  <si>
    <t>Powers Ave S/Yosemite (Lincoln Park Pool)</t>
  </si>
  <si>
    <t>1006424579</t>
  </si>
  <si>
    <t>Powers Ave WS S/Yosemite Ave (Swim Pool)</t>
  </si>
  <si>
    <t>C/Of Powers &amp; Yosemite At Curran Grove (Sprinkler)</t>
  </si>
  <si>
    <t>1004501701</t>
  </si>
  <si>
    <t>163 Pear Tree Irrigation Control</t>
  </si>
  <si>
    <t>1005452095</t>
  </si>
  <si>
    <t>Alameda/Tidewater Bike Path</t>
  </si>
  <si>
    <t>1004502233</t>
  </si>
  <si>
    <t>2631 Woodward Ave</t>
  </si>
  <si>
    <t>1015 Industrial Park Dr (Sprinkler control)</t>
  </si>
  <si>
    <t>1004455824</t>
  </si>
  <si>
    <t>1004502238</t>
  </si>
  <si>
    <t>1728 Mckinley Ave</t>
  </si>
  <si>
    <t>1005453443</t>
  </si>
  <si>
    <t>320 W Center St</t>
  </si>
  <si>
    <t>3329329777</t>
  </si>
  <si>
    <t>1004502572</t>
  </si>
  <si>
    <t>111 N Maple St - Irrigation / Foundation</t>
  </si>
  <si>
    <t>1003855244</t>
  </si>
  <si>
    <t>111 N Grant St - Irrigation Control</t>
  </si>
  <si>
    <t>3329329883</t>
  </si>
  <si>
    <t>1003858749</t>
  </si>
  <si>
    <t>750 E Yosemite Ave Rear (Ball Park Lights)</t>
  </si>
  <si>
    <t>1938 S. Main St Irrigation Control</t>
  </si>
  <si>
    <t>1004501776</t>
  </si>
  <si>
    <t>1004539930</t>
  </si>
  <si>
    <t>2268 Daniels St (Stadium plaza fountain)</t>
  </si>
  <si>
    <t>1005452921</t>
  </si>
  <si>
    <t>3329329774</t>
  </si>
  <si>
    <t>27166183</t>
  </si>
  <si>
    <t>245 N Union Rd (Corp Yard)</t>
  </si>
  <si>
    <t>3329329069</t>
  </si>
  <si>
    <t>El Capitan S/Tioga(Irrigation)</t>
  </si>
  <si>
    <t>Marin Ave. NS W Lassen(Irrigation)</t>
  </si>
  <si>
    <t>2692 Tapestry St</t>
  </si>
  <si>
    <t>252 Magnolia Ave (Community Center)</t>
  </si>
  <si>
    <t>555 Industrial Park Dr</t>
  </si>
  <si>
    <t>1004501953</t>
  </si>
  <si>
    <t>Senior Citizens Center (Gas)</t>
  </si>
  <si>
    <t>1004460744</t>
  </si>
  <si>
    <t>Senior Citizens Center (Electric)</t>
  </si>
  <si>
    <t>2694340991</t>
  </si>
  <si>
    <t>1005453203</t>
  </si>
  <si>
    <t>2694340139</t>
  </si>
  <si>
    <t>1005452928</t>
  </si>
  <si>
    <t>Norman Dr S/E Corn Dyer Ave</t>
  </si>
  <si>
    <t>2694340262</t>
  </si>
  <si>
    <t>1005452050</t>
  </si>
  <si>
    <t>Airport Wy S/E Cor Geneva Wy</t>
  </si>
  <si>
    <t>0553832110</t>
  </si>
  <si>
    <t>2694340382</t>
  </si>
  <si>
    <t>1005452473</t>
  </si>
  <si>
    <t>Fishback &amp; Yosemite S/E Corner</t>
  </si>
  <si>
    <t>955 Edison St</t>
  </si>
  <si>
    <t>2694340265</t>
  </si>
  <si>
    <t>1004503443</t>
  </si>
  <si>
    <t>S/S WPRR Tracks @ San Joaquin River</t>
  </si>
  <si>
    <t>1005452500</t>
  </si>
  <si>
    <t xml:space="preserve">1793 Pagola Ave </t>
  </si>
  <si>
    <t>2694340108</t>
  </si>
  <si>
    <t>1005451853</t>
  </si>
  <si>
    <t>1199 Spreckels Rd-Sewer Frito Lay</t>
  </si>
  <si>
    <t>2694340362</t>
  </si>
  <si>
    <t>2776 Ancestry St</t>
  </si>
  <si>
    <t>Colony Park-Trailwood &amp; Saratoga</t>
  </si>
  <si>
    <t>2694340196</t>
  </si>
  <si>
    <t>1005452051</t>
  </si>
  <si>
    <t>1512 N Airport Way-sewer-Chadwick</t>
  </si>
  <si>
    <t>WS Union N/Hwy 120</t>
  </si>
  <si>
    <t>2694340719</t>
  </si>
  <si>
    <t>1005451716</t>
  </si>
  <si>
    <t>Airport &amp; Wawona-Roberts Estates</t>
  </si>
  <si>
    <t>1004460575</t>
  </si>
  <si>
    <t>Buena Vista-Sewer-Woodward Park</t>
  </si>
  <si>
    <t>2694340366</t>
  </si>
  <si>
    <t>1005452002</t>
  </si>
  <si>
    <t>1777 Buena Vista (pump station woodward)</t>
  </si>
  <si>
    <t>1180 Stonum Ln</t>
  </si>
  <si>
    <t>1004502510</t>
  </si>
  <si>
    <t>1375 Del Webb</t>
  </si>
  <si>
    <t>2309 Airport Way Sewer lift station</t>
  </si>
  <si>
    <t>1850 Sparrowhawk St-lift station</t>
  </si>
  <si>
    <t>WQCF Electric (Main Meter)</t>
  </si>
  <si>
    <t>0150442088</t>
  </si>
  <si>
    <t>1005452199</t>
  </si>
  <si>
    <t>1004774576</t>
  </si>
  <si>
    <t>Tract 3030 Westport Plaza</t>
  </si>
  <si>
    <t>Jasmine Hollow Unit 2 Street Light</t>
  </si>
  <si>
    <t>Jasmine Hollow Unit 3 Street Light</t>
  </si>
  <si>
    <t>1005455852</t>
  </si>
  <si>
    <t>997 W. Atherton Dr (TS)</t>
  </si>
  <si>
    <t>1050 S. Union Rd</t>
  </si>
  <si>
    <t>Atherton Dr between Pagoda and Sand</t>
  </si>
  <si>
    <t>8387164279</t>
  </si>
  <si>
    <t>Ken Hills Estates</t>
  </si>
  <si>
    <t>0590780458</t>
  </si>
  <si>
    <t>Highway 120/Airport Wy Street Light</t>
  </si>
  <si>
    <t>0590780373</t>
  </si>
  <si>
    <t>9121059704</t>
  </si>
  <si>
    <t>Louise Ave Alignment</t>
  </si>
  <si>
    <t>0604615653</t>
  </si>
  <si>
    <t>N/W Corner Louise &amp; Pestana</t>
  </si>
  <si>
    <t>0604615943</t>
  </si>
  <si>
    <t>Louise Ave and Pestana Ave</t>
  </si>
  <si>
    <t>0604615938</t>
  </si>
  <si>
    <t>PM 30533942 - City of Manteca</t>
  </si>
  <si>
    <t>0590780138</t>
  </si>
  <si>
    <t>W/S Union Road (Street Lighting)</t>
  </si>
  <si>
    <t>Eleni Ln</t>
  </si>
  <si>
    <t>Paseo West Tract 3444</t>
  </si>
  <si>
    <t>0590780251</t>
  </si>
  <si>
    <t>1004503696</t>
  </si>
  <si>
    <t>0590780128</t>
  </si>
  <si>
    <t>Tract 3323 Woodward &amp; Sand Ln</t>
  </si>
  <si>
    <t>1004516451</t>
  </si>
  <si>
    <t>Intersection N/E Corner Industrial/Bessemer Ave</t>
  </si>
  <si>
    <t>1005507511</t>
  </si>
  <si>
    <t>1005310564</t>
  </si>
  <si>
    <t>1004455922</t>
  </si>
  <si>
    <t>1005507142</t>
  </si>
  <si>
    <t>1005526667</t>
  </si>
  <si>
    <t>1005310731</t>
  </si>
  <si>
    <t>1005526650</t>
  </si>
  <si>
    <t>0590780501</t>
  </si>
  <si>
    <t>1003850058</t>
  </si>
  <si>
    <t>Northgate &amp; Kingwood-warning sign-bike path</t>
  </si>
  <si>
    <t>1004456390</t>
  </si>
  <si>
    <t>1005506990</t>
  </si>
  <si>
    <t>Union Rd at Kelly Dr</t>
  </si>
  <si>
    <t>1005310567</t>
  </si>
  <si>
    <t>1005310583</t>
  </si>
  <si>
    <t>1005506928</t>
  </si>
  <si>
    <t>1004503142</t>
  </si>
  <si>
    <t>0590780689</t>
  </si>
  <si>
    <t>1004502217</t>
  </si>
  <si>
    <t>1004455951</t>
  </si>
  <si>
    <t>1004455923</t>
  </si>
  <si>
    <t>1004761585</t>
  </si>
  <si>
    <t>0553832946</t>
  </si>
  <si>
    <t>Paseo &amp; Bianchi Ranch Unit 4</t>
  </si>
  <si>
    <t>0553832838</t>
  </si>
  <si>
    <t>1005507333</t>
  </si>
  <si>
    <t>8387164989</t>
  </si>
  <si>
    <t>Cottage and Louise</t>
  </si>
  <si>
    <t>Lathrop Rd &amp; Union Rd.</t>
  </si>
  <si>
    <t>0553832167</t>
  </si>
  <si>
    <t>Industrial Park Dr W of Moffat</t>
  </si>
  <si>
    <t>0590780216</t>
  </si>
  <si>
    <t>N/E Cor Main St &amp; Woodward Ave</t>
  </si>
  <si>
    <t>0590780292</t>
  </si>
  <si>
    <t>Button Ave &amp; Hwy 120</t>
  </si>
  <si>
    <t>0590780271</t>
  </si>
  <si>
    <t>Main St &amp; Woodward</t>
  </si>
  <si>
    <t>9335554449</t>
  </si>
  <si>
    <t>1005454580</t>
  </si>
  <si>
    <t>8387164009</t>
  </si>
  <si>
    <t>Dutra Estates Unit 1</t>
  </si>
  <si>
    <t>1005526203</t>
  </si>
  <si>
    <t>0590780633</t>
  </si>
  <si>
    <t>0590780400</t>
  </si>
  <si>
    <t>1003855246</t>
  </si>
  <si>
    <t>111 N Grant Ave</t>
  </si>
  <si>
    <t>0590780473</t>
  </si>
  <si>
    <t>1004502574</t>
  </si>
  <si>
    <t>111 N Maple Ave</t>
  </si>
  <si>
    <t>Woodward West</t>
  </si>
  <si>
    <t>Collins St &amp; Sand Ave PM 30395590 Track 3334</t>
  </si>
  <si>
    <t>0590780535</t>
  </si>
  <si>
    <t>Tract 3334 Antigua S Union &amp; Woodward</t>
  </si>
  <si>
    <t>0590780485</t>
  </si>
  <si>
    <t>Union Rd and Mission Ridge</t>
  </si>
  <si>
    <t>1005454581</t>
  </si>
  <si>
    <t>0590780889</t>
  </si>
  <si>
    <t>NE Corner Queens</t>
  </si>
  <si>
    <t>Villa Tuscany Tract 3176</t>
  </si>
  <si>
    <t>0590780284</t>
  </si>
  <si>
    <t>Vintage Estates Tract 3163</t>
  </si>
  <si>
    <t>1003857589</t>
  </si>
  <si>
    <t>1004600980</t>
  </si>
  <si>
    <t>0590780807</t>
  </si>
  <si>
    <t>1005454604</t>
  </si>
  <si>
    <t>0590780701</t>
  </si>
  <si>
    <t>Atherton Rd and Main St</t>
  </si>
  <si>
    <t>Sierra Creek Unit 3</t>
  </si>
  <si>
    <t>0590780715</t>
  </si>
  <si>
    <t>Legacy St &amp; Tannehill Dr Area</t>
  </si>
  <si>
    <t>0553832339</t>
  </si>
  <si>
    <t>1005526631</t>
  </si>
  <si>
    <t>Unmetered</t>
  </si>
  <si>
    <t>1005507332</t>
  </si>
  <si>
    <t>Walnut Ave &amp; Yosemite</t>
  </si>
  <si>
    <t>1005546993</t>
  </si>
  <si>
    <t>0590780961</t>
  </si>
  <si>
    <t>Fishback Rd N/O Daniels St</t>
  </si>
  <si>
    <t>Spring Meadows Unit 3</t>
  </si>
  <si>
    <t>Bianchi Ranch Unit 2</t>
  </si>
  <si>
    <t>0590780722</t>
  </si>
  <si>
    <t>Industrial &amp; Bessemer Streets</t>
  </si>
  <si>
    <t>1001 W Center-Street Light</t>
  </si>
  <si>
    <t>Woodbridge Ranch @ Lathrop &amp; Union</t>
  </si>
  <si>
    <t>0590780545</t>
  </si>
  <si>
    <t>Atherton &amp; Sereno</t>
  </si>
  <si>
    <t>0590780940</t>
  </si>
  <si>
    <t>1004502104</t>
  </si>
  <si>
    <t>1154A S Union (Flashing Fire Station)</t>
  </si>
  <si>
    <t>1004511798</t>
  </si>
  <si>
    <t>100' E/O Uppr French Camp Rd</t>
  </si>
  <si>
    <t>2573 W Lathrop Rd</t>
  </si>
  <si>
    <t>6858855786</t>
  </si>
  <si>
    <t>1005453290</t>
  </si>
  <si>
    <t>Azalea 250' E/O Pestana (Storm Drain Pump)</t>
  </si>
  <si>
    <t>1005452100</t>
  </si>
  <si>
    <t>N/S Milano St 20' E/O Bella Terra (Storm Pump)</t>
  </si>
  <si>
    <t>6858855423</t>
  </si>
  <si>
    <t>1005453213</t>
  </si>
  <si>
    <t>Bernt Ave E/Side Hutchins St (Storm #26-Curran Grove)</t>
  </si>
  <si>
    <t>1005454059</t>
  </si>
  <si>
    <t>N/E Cor Buckhorn &amp; Discovery Creek Dr (Storm #21-Discovery Creek)</t>
  </si>
  <si>
    <t>1005452929</t>
  </si>
  <si>
    <t>NS New Horizons W/Sky Pl (Storm #14-New Horizon)</t>
  </si>
  <si>
    <t>1005451504</t>
  </si>
  <si>
    <t>Garden Gate Dr (Storm #3 Garden Gate)</t>
  </si>
  <si>
    <t>Eastmoor Sub N/W Cor (Storm #4-SE Main &amp; Louise)</t>
  </si>
  <si>
    <t>6858855359</t>
  </si>
  <si>
    <t>Quincy Ave (Storm #12-Northgate)</t>
  </si>
  <si>
    <t>6858855810</t>
  </si>
  <si>
    <t>Lathrop Rd 50' N/O E/Tidewater #94 (Storm #15-Lathrop Rd)</t>
  </si>
  <si>
    <t>Pebble Wy Corn (Storm Control Site)</t>
  </si>
  <si>
    <t>1005453281</t>
  </si>
  <si>
    <t>North St Walnut Woods (Storm #1-North Street)</t>
  </si>
  <si>
    <t>6858855940</t>
  </si>
  <si>
    <t>1003850037</t>
  </si>
  <si>
    <t>Pine St N/S (Storm Cntrl-Pine St)</t>
  </si>
  <si>
    <t>1004502611</t>
  </si>
  <si>
    <t>Manor Oak Pl (Storm #10-Manor Oak)</t>
  </si>
  <si>
    <t>1005453473</t>
  </si>
  <si>
    <t>Argonaut St &amp; Poplar Ave S/E Corner (Storm #2-Poplar St)</t>
  </si>
  <si>
    <t>1005515350</t>
  </si>
  <si>
    <t>E/Agate 50" (Storm #11-Agate Park)</t>
  </si>
  <si>
    <t>Louise Ave S/S W/O Bridgeton Ave (Storm Cntrl-Louise Ave)</t>
  </si>
  <si>
    <t>6858855920</t>
  </si>
  <si>
    <t>1003856535</t>
  </si>
  <si>
    <t>Airport Wy W/S S/O Crom St (Storm Cntrl-Villa Ticino)</t>
  </si>
  <si>
    <t>Geneva Wy E/O 100' S/S Blausanne Ln (Storm #28-Villa Ticino)</t>
  </si>
  <si>
    <t>1004539910</t>
  </si>
  <si>
    <t>Donner &amp; Ebbetts Ave Cor (Storm #7-Donner/Ebbetts)</t>
  </si>
  <si>
    <t>At S/E Corner Tahoe St &amp; Bordeax Ln (Storm #20-Vintage Estates</t>
  </si>
  <si>
    <t>Commerce Dr 300"SE Phoenix (Storm Lift Station)</t>
  </si>
  <si>
    <t>1004501918</t>
  </si>
  <si>
    <t>NS Mikesell E/Fremont Ave (Storm #13-Mikesell)</t>
  </si>
  <si>
    <t>Industrial Pk S/End (Storm #8-Vanderbilt)</t>
  </si>
  <si>
    <t>1005452039</t>
  </si>
  <si>
    <t>Cor Industrial Park Dr (Storm #9-Industrial/Bssmr)</t>
  </si>
  <si>
    <t>1005515346</t>
  </si>
  <si>
    <t>2312 Ashbrook Ln</t>
  </si>
  <si>
    <t>1660 Maple Valley St (Storm Drain Pump)</t>
  </si>
  <si>
    <t>1003873608</t>
  </si>
  <si>
    <t>1057 Moffat Blvd (Storm Drain Lift Station)</t>
  </si>
  <si>
    <t>6858855037</t>
  </si>
  <si>
    <t>1005452787</t>
  </si>
  <si>
    <t>1179 Pestana Ave (Storm #22-Diamond Oak)</t>
  </si>
  <si>
    <t>1006424341</t>
  </si>
  <si>
    <t>Alameda @ Walnut S/E Cor of Subdivision (Storm #25-Walnut Place)</t>
  </si>
  <si>
    <t>1005453813</t>
  </si>
  <si>
    <t>Fishback Rd W/S 200' N/O Thomas St (Storm #24-Gonsalves Est)</t>
  </si>
  <si>
    <t>16339 Avo Way (Storm #27-Westbrook)</t>
  </si>
  <si>
    <t>2690 Tapestry St (Dutra Estates Storm Drain)</t>
  </si>
  <si>
    <t>1005453865</t>
  </si>
  <si>
    <t>1106 Lucio St (Rodoni Park Storm Drain Pump)</t>
  </si>
  <si>
    <t>1005451714</t>
  </si>
  <si>
    <t>2470 Daniels St (Storm Drain Lift Station)</t>
  </si>
  <si>
    <t>6858855256</t>
  </si>
  <si>
    <t>1005452159</t>
  </si>
  <si>
    <t>1144 Widegeon Way (Storm #5-Quail Ridge)</t>
  </si>
  <si>
    <t>1005453810</t>
  </si>
  <si>
    <t>1282 Laurel Park Cir (Storm Water Pump)</t>
  </si>
  <si>
    <t>1053 Collins St Ste A</t>
  </si>
  <si>
    <t>1053 Collins St Ste B</t>
  </si>
  <si>
    <t>London Ave (Storm #23-Chadwick)</t>
  </si>
  <si>
    <t>S/E LO Giuliando 250' S/O Primavera (Lift Station)</t>
  </si>
  <si>
    <t>1005452072</t>
  </si>
  <si>
    <t>S Main St E/O City (Auto Repair Shop)</t>
  </si>
  <si>
    <t>47781800</t>
  </si>
  <si>
    <t>1005718003</t>
  </si>
  <si>
    <t>5435712361</t>
  </si>
  <si>
    <t>Pestana E/S Nehamiah N/O (Well #17)</t>
  </si>
  <si>
    <t>Louise Ave 470" E/O Souza Ave (Pumping Sta #14)</t>
  </si>
  <si>
    <t>5435712158</t>
  </si>
  <si>
    <t>1004455769</t>
  </si>
  <si>
    <t>London Ave W/S (Pump for City Water)</t>
  </si>
  <si>
    <t>45558238</t>
  </si>
  <si>
    <t>Argonaut NW/O Main (Emergency Water Pump)</t>
  </si>
  <si>
    <t>Agate Ave E/S S/O Diamond Dr (Water Supply Pump)</t>
  </si>
  <si>
    <t>Fishback &amp; Wawona (Well #16)</t>
  </si>
  <si>
    <t>Jesse St (City Water Pump Well #15)</t>
  </si>
  <si>
    <t>5435712567</t>
  </si>
  <si>
    <t>1004464246</t>
  </si>
  <si>
    <t>S/W Cor Pestana Ave Cork Oak Ln (City Well #18)</t>
  </si>
  <si>
    <t>5435712971</t>
  </si>
  <si>
    <t>2514687X</t>
  </si>
  <si>
    <t>Oak &amp; Vine Sts (City Water Ofc H/O)</t>
  </si>
  <si>
    <t>5435712510</t>
  </si>
  <si>
    <t>E/O Powers Ave N/O Marin St (Well #19)</t>
  </si>
  <si>
    <t>1339 Spreckels Rd (Well #24)</t>
  </si>
  <si>
    <t>5435712296</t>
  </si>
  <si>
    <t>Pine w/o Garfield-Well #21</t>
  </si>
  <si>
    <t>5435712033</t>
  </si>
  <si>
    <t>1004460609</t>
  </si>
  <si>
    <t>Northgate/Hoyt Ln</t>
  </si>
  <si>
    <t>5435712807</t>
  </si>
  <si>
    <t>220 Oak St (Water Works Shop &amp; Wtr Pump)</t>
  </si>
  <si>
    <t>1374 Blue Bird (Well # 25 - Dutra Farms)</t>
  </si>
  <si>
    <t>5435712265</t>
  </si>
  <si>
    <t>5435712228</t>
  </si>
  <si>
    <t>1004503078</t>
  </si>
  <si>
    <t>623 S Main St (Irrig Controls)</t>
  </si>
  <si>
    <t>5435712906</t>
  </si>
  <si>
    <t>1920 Buena Vista Dr (City Well)</t>
  </si>
  <si>
    <t>AMOUNT</t>
  </si>
  <si>
    <t>TOTAL</t>
  </si>
  <si>
    <t>5392080692-3</t>
  </si>
  <si>
    <t>0689336588-9</t>
  </si>
  <si>
    <t>0996148777-5</t>
  </si>
  <si>
    <t>3621775480-7</t>
  </si>
  <si>
    <t>9387896769-9</t>
  </si>
  <si>
    <t>1357535482-7</t>
  </si>
  <si>
    <t>8186256841-7</t>
  </si>
  <si>
    <t>3329329193-7</t>
  </si>
  <si>
    <t>7237796744-2</t>
  </si>
  <si>
    <t>0553832562-1</t>
  </si>
  <si>
    <t>2232750625-3</t>
  </si>
  <si>
    <t>2694340947-9</t>
  </si>
  <si>
    <t>6858855167-8</t>
  </si>
  <si>
    <t>0590780147-5</t>
  </si>
  <si>
    <t>1408226178-6</t>
  </si>
  <si>
    <t>5710249314-5</t>
  </si>
  <si>
    <t>4017424340-8</t>
  </si>
  <si>
    <t>5435712189-3</t>
  </si>
  <si>
    <t>Stoker &amp; Phillips N/W Corner of Park (Storm #16-Mayors Park)</t>
  </si>
  <si>
    <t>480 Moffat Blvd.</t>
  </si>
  <si>
    <t>1009467717</t>
  </si>
  <si>
    <t>1006624841</t>
  </si>
  <si>
    <t>1006713012</t>
  </si>
  <si>
    <t>1009467718</t>
  </si>
  <si>
    <t>1550 E. Yosemite Ave.(Streetscape)</t>
  </si>
  <si>
    <t>1006710713</t>
  </si>
  <si>
    <t>61144311</t>
  </si>
  <si>
    <t>316 S. Main St.(New Shelter Electric)</t>
  </si>
  <si>
    <t>316 S. Main St.(New Shelter Gas)</t>
  </si>
  <si>
    <t>1009467583</t>
  </si>
  <si>
    <t>3329329981</t>
  </si>
  <si>
    <t>1009467896</t>
  </si>
  <si>
    <t>1008658983</t>
  </si>
  <si>
    <t>1005529568</t>
  </si>
  <si>
    <t>0590780296</t>
  </si>
  <si>
    <t>Union Ranch #3</t>
  </si>
  <si>
    <t>1009569373</t>
  </si>
  <si>
    <t>1563 W Lathrop Rd Unit A</t>
  </si>
  <si>
    <t>N/E Corner Airport/Lathrop Street Light #1</t>
  </si>
  <si>
    <t>N/E Corner Airport/Lathrop Street Light #2</t>
  </si>
  <si>
    <t>0590780773</t>
  </si>
  <si>
    <t>100.11.10.270.6100.01</t>
  </si>
  <si>
    <t>660.40.75.001.6100.01</t>
  </si>
  <si>
    <t>100.40.55.500.6100.01</t>
  </si>
  <si>
    <t>100.01.00.100.6100.01</t>
  </si>
  <si>
    <t>100.03.00.000.6100.01</t>
  </si>
  <si>
    <t>100.04.00.130.6100.01</t>
  </si>
  <si>
    <t>100.05.00.150.6100.01</t>
  </si>
  <si>
    <t>100.11.00.001.6100.01</t>
  </si>
  <si>
    <t>100.40.50.001.6100.01</t>
  </si>
  <si>
    <t>340.30.45.000.6100.01</t>
  </si>
  <si>
    <t>100.13.00.001.6100.01</t>
  </si>
  <si>
    <t>100.20.30.350.6100.01</t>
  </si>
  <si>
    <t>100.20.20.310.6100.01</t>
  </si>
  <si>
    <t>100.40.70.570.6100.01</t>
  </si>
  <si>
    <t>2522 N Union Rd</t>
  </si>
  <si>
    <t>1714 E Atherton Dr</t>
  </si>
  <si>
    <t>N/S Woodward W/S Bella Terra Dr</t>
  </si>
  <si>
    <t>640.40.80.640.6100.01</t>
  </si>
  <si>
    <t>460.40.70.590.6100.01</t>
  </si>
  <si>
    <t>460.40.70.600.6100.01</t>
  </si>
  <si>
    <t>100.40.65.540.6100.01</t>
  </si>
  <si>
    <t>100.40.60.520.6100.01</t>
  </si>
  <si>
    <t>100.40.60.530.6100.01</t>
  </si>
  <si>
    <t>680.40.85.680.6100.01</t>
  </si>
  <si>
    <t>TOTALS</t>
  </si>
  <si>
    <t>ACCOUNT #</t>
  </si>
  <si>
    <t>Dutra Estates IV</t>
  </si>
  <si>
    <t>102 W. Atherton Traffic Signal</t>
  </si>
  <si>
    <t>PROJECT</t>
  </si>
  <si>
    <t>Union Ranch East Assessment District</t>
  </si>
  <si>
    <t>280.20.28.814-6100.01</t>
  </si>
  <si>
    <t>Woodward West Assessment District</t>
  </si>
  <si>
    <t xml:space="preserve">Villa Ticino Assessment District </t>
  </si>
  <si>
    <t>280.20.28.805-6100.01</t>
  </si>
  <si>
    <t>Spring Meadows Assessment District</t>
  </si>
  <si>
    <t>280.20.28.811-6100.01</t>
  </si>
  <si>
    <t>Antigua Assessment District</t>
  </si>
  <si>
    <t xml:space="preserve"> 280.20.28.817-6100.01</t>
  </si>
  <si>
    <t xml:space="preserve">Jasmine Hollow Assessment District </t>
  </si>
  <si>
    <t>280.20.28.815-6100.01</t>
  </si>
  <si>
    <t>280.20.28.831-6100.01</t>
  </si>
  <si>
    <t>280.20.28.808-6100.01</t>
  </si>
  <si>
    <t>Mission Gardens Assessment District</t>
  </si>
  <si>
    <t>280.20.28.806-6100.01</t>
  </si>
  <si>
    <t>280.20.28.813-6100.01</t>
  </si>
  <si>
    <t>280.20.28.807-6100.01</t>
  </si>
  <si>
    <t>Dutra Estates Assessment District</t>
  </si>
  <si>
    <t>280.20.28.816-6100.01</t>
  </si>
  <si>
    <t>280.20.28.822-6100.01</t>
  </si>
  <si>
    <t>Paseo West Assessment District</t>
  </si>
  <si>
    <t>280.20.28.819-6100.01</t>
  </si>
  <si>
    <t>Dutra Farms Assessment District</t>
  </si>
  <si>
    <t>280.20.28.833-6100.01</t>
  </si>
  <si>
    <t>280.20.28.810-6100.01</t>
  </si>
  <si>
    <t>Tesoro Assessment District</t>
  </si>
  <si>
    <t>280.20.28.823-6100.01</t>
  </si>
  <si>
    <t>Ken Hill Estates Assessment District</t>
  </si>
  <si>
    <t>280.20.28.824-6100.01</t>
  </si>
  <si>
    <t>280.20.28.820-6100.01</t>
  </si>
  <si>
    <t>280.20.28.826-6100.01</t>
  </si>
  <si>
    <t>280.20.28.825-6100.01</t>
  </si>
  <si>
    <t>Terra Bella Assessment District</t>
  </si>
  <si>
    <t>280.20.28.818-6100.01</t>
  </si>
  <si>
    <t>Bianchi Ranch 3 Assessment District</t>
  </si>
  <si>
    <t>Bianchi Ranch 1 &amp; 2 Assessment District</t>
  </si>
  <si>
    <t>Westbrook Estates Assessment District</t>
  </si>
  <si>
    <t>Woodward Park Assessment District</t>
  </si>
  <si>
    <t>Dutra Farms NE Assessment District</t>
  </si>
  <si>
    <t>Dutra Farms SE Assessment District</t>
  </si>
  <si>
    <t>Rodoni Estates Assessment District</t>
  </si>
  <si>
    <t>620.20.35.370.6100.01</t>
  </si>
  <si>
    <t>0590780750</t>
  </si>
  <si>
    <t>0590780224</t>
  </si>
  <si>
    <t>700 Mill Creek Way</t>
  </si>
  <si>
    <t xml:space="preserve">0150442093-4 </t>
  </si>
  <si>
    <t>Fire 100.13.00.001.6100.01</t>
  </si>
  <si>
    <t>1598 Van Ryn</t>
  </si>
  <si>
    <t>Golf Course 620.20.35.370.6100.01</t>
  </si>
  <si>
    <t>Senior Center 100.20.20.310.6100.01</t>
  </si>
  <si>
    <t>PG&amp;E Account Number 2232750625-3</t>
  </si>
  <si>
    <t>PG&amp;E Account Number 0689336588-9</t>
  </si>
  <si>
    <t>PG&amp;E Account Number 1357535482-7</t>
  </si>
  <si>
    <t>PG&amp;E Account Number 8186256841-7</t>
  </si>
  <si>
    <t>PG&amp;E Account Number 7237796744-2</t>
  </si>
  <si>
    <t>PG&amp;E Account Number 5710249314</t>
  </si>
  <si>
    <t>PG&amp;E Account Number 6858855167-8</t>
  </si>
  <si>
    <t>Legislative 100.01.00.100.6100.01</t>
  </si>
  <si>
    <t>Police 100.11.00.001.6100.01</t>
  </si>
  <si>
    <t>Engineering 100.40.50.001.6100.01</t>
  </si>
  <si>
    <t>Building Safety 340.30.45.000.6100.01</t>
  </si>
  <si>
    <t>0428961702-1</t>
  </si>
  <si>
    <t>0428961788</t>
  </si>
  <si>
    <t>120 E Wetmore Street (Electric)</t>
  </si>
  <si>
    <t>120 E Wetmore Street (Gas)</t>
  </si>
  <si>
    <t>Solid Waste  660.40.75.001.6100.01</t>
  </si>
  <si>
    <t>Solid Waste 660.40.75.001.6100.01</t>
  </si>
  <si>
    <t>Animal Control 100.11.10.270.6100.01</t>
  </si>
  <si>
    <t>Street Maintenance 100.40.70.570.6100.01</t>
  </si>
  <si>
    <t>0150442352</t>
  </si>
  <si>
    <t>1425 E Atherton Dr</t>
  </si>
  <si>
    <t>4100 E Woodward Ave (Woodward Storm Lift Station)</t>
  </si>
  <si>
    <t>Northgate/Tidewater Bike Path</t>
  </si>
  <si>
    <t>Golf Course - 620.20.35.370.6100.01</t>
  </si>
  <si>
    <t>Atherton Dr and Main St</t>
  </si>
  <si>
    <t>0689336680</t>
  </si>
  <si>
    <t>Finance 100.05.00.150.6100.01 (50%)</t>
  </si>
  <si>
    <t>100.05.00.160.6100.01</t>
  </si>
  <si>
    <t>Kensington Place</t>
  </si>
  <si>
    <t>0689336479</t>
  </si>
  <si>
    <t>1465 E. Yosemite Ave. (TS)</t>
  </si>
  <si>
    <t>North St at Cottage Ave (TS)</t>
  </si>
  <si>
    <t>1785 Queensland Ave (TS)</t>
  </si>
  <si>
    <t>1888 Daniels St @ Fishback (TS)</t>
  </si>
  <si>
    <t>South Vasconcellos Ave Manteca RV</t>
  </si>
  <si>
    <t>S/E Corner Intersection Main &amp; Wetmore (TS)</t>
  </si>
  <si>
    <t>Commerce Ave S/E Cor (TS)</t>
  </si>
  <si>
    <t>Main &amp; Lancaster (TS)</t>
  </si>
  <si>
    <t>NE Corner Louise &amp; Yvonne (TS)</t>
  </si>
  <si>
    <t>Main &amp; Center (TS)</t>
  </si>
  <si>
    <t>Main &amp; North ST SW (TS)</t>
  </si>
  <si>
    <t>Main &amp; Louise NE (TS)</t>
  </si>
  <si>
    <t>Yosemite &amp; Cottage Ave (TS)</t>
  </si>
  <si>
    <t>Northgate &amp; Union NW Corner (TS)</t>
  </si>
  <si>
    <t>S/W Corner Union &amp; Lathrop (TS)</t>
  </si>
  <si>
    <t>S/E Corner Lathrop &amp; Airport (TS)</t>
  </si>
  <si>
    <t>Main St &amp; Northgate (TS)</t>
  </si>
  <si>
    <t>Northgate &amp; Trailwood SE Corner (TS)</t>
  </si>
  <si>
    <t>Yosemite &amp; Fremont NE Corner (TS)</t>
  </si>
  <si>
    <t>Main &amp; Alameda (TS)</t>
  </si>
  <si>
    <t>Louise &amp; Union NW (TS)</t>
  </si>
  <si>
    <t>Corner Crom &amp; Union (TS)</t>
  </si>
  <si>
    <t>Yosemite &amp; Winters (TS)</t>
  </si>
  <si>
    <t>Union &amp; W Yosemite (TS)</t>
  </si>
  <si>
    <t>Main St Corner of Mission Ridge (TS)</t>
  </si>
  <si>
    <t>Union &amp; Wawona (TS)</t>
  </si>
  <si>
    <t>Yosemite &amp; Main (TS)</t>
  </si>
  <si>
    <t>Power Ave &amp; E Yosemite (TS)</t>
  </si>
  <si>
    <t>Main &amp; Moffat (TS)</t>
  </si>
  <si>
    <t>Westbound 120 On-Ramp @ Main St (TS)</t>
  </si>
  <si>
    <t xml:space="preserve">Morse Estates </t>
  </si>
  <si>
    <t xml:space="preserve">Villa Ticino Unit 5 </t>
  </si>
  <si>
    <t>Westbound 120 on Ramp from Main St</t>
  </si>
  <si>
    <t>2403 Industrial Pkwy Ste B (TS)</t>
  </si>
  <si>
    <t>Louise Ave &amp; Pestana Ave (TS)</t>
  </si>
  <si>
    <t>1102 Moffat Blvd (TS)</t>
  </si>
  <si>
    <t>Primavera Subdivision Unit 6</t>
  </si>
  <si>
    <t>2097 W. Louise Ave (TS)</t>
  </si>
  <si>
    <t>Lathrop Rd &amp; London Ave (TS)</t>
  </si>
  <si>
    <t xml:space="preserve">Jasmine Hollow Unit 1 </t>
  </si>
  <si>
    <t xml:space="preserve">Atherton Dr </t>
  </si>
  <si>
    <t xml:space="preserve">Dutra Farms Southeast Unit 3 </t>
  </si>
  <si>
    <t>2390 Airport Way (TS)</t>
  </si>
  <si>
    <t>S/S Daniels St 70' W/O Airport Way</t>
  </si>
  <si>
    <t xml:space="preserve">Oakmore Meadows </t>
  </si>
  <si>
    <t xml:space="preserve">Bella Vista Unit 4 </t>
  </si>
  <si>
    <t xml:space="preserve">Assieh Commercial Park </t>
  </si>
  <si>
    <t>Primavera Unit 5 Subdivision</t>
  </si>
  <si>
    <t>0590780113</t>
  </si>
  <si>
    <t>Inter Hwy 120 &amp; Airport (TS)</t>
  </si>
  <si>
    <t>1199 Milo Candini Drive (TS)</t>
  </si>
  <si>
    <t>Cottage and Louise (TS)</t>
  </si>
  <si>
    <t>2102 Daniel St (TS)</t>
  </si>
  <si>
    <t>2140 N Union Rd (TS)</t>
  </si>
  <si>
    <t>199 N Walnut Ave (TS)</t>
  </si>
  <si>
    <t xml:space="preserve">Crossroads Community Church </t>
  </si>
  <si>
    <t>W Center St Corner Union Rd</t>
  </si>
  <si>
    <t>Sprague N/S &amp; W/S Union Rd (TS)</t>
  </si>
  <si>
    <t xml:space="preserve">Louise Ave &amp; Cottage Ave </t>
  </si>
  <si>
    <t>Ancestry &amp; Topiary Dr</t>
  </si>
  <si>
    <t xml:space="preserve">Industrial &amp; Bessemer </t>
  </si>
  <si>
    <t>925 Racoon Valley Drive</t>
  </si>
  <si>
    <t>913 Racoon Valley Drive (Storm Pump)</t>
  </si>
  <si>
    <t>1350 Marisol Dr (Sec. Lights &amp; Irr. Controller)</t>
  </si>
  <si>
    <t>1375 Tesoro Dr (Irrigation Well)</t>
  </si>
  <si>
    <t>1078 Louise Ave (Streetscape)</t>
  </si>
  <si>
    <t>1106 Lucio (Irrigation well &amp; Controller)</t>
  </si>
  <si>
    <t>Total</t>
  </si>
  <si>
    <t>W/S Grant Ave/Yosemite</t>
  </si>
  <si>
    <t>Meter # or Lamp Count</t>
  </si>
  <si>
    <t>Total Lamp Count as of 7/1/13 = 4399</t>
  </si>
  <si>
    <t>Street Lights/Traffic Signals 460.40.70.590.6100.01 (17%) and 460.40.70.600.6100.01 (83%)</t>
  </si>
  <si>
    <t>PG&amp;E Account Number 4017424340-8 and 0428961702-1</t>
  </si>
  <si>
    <t>Vehicle Maintenance 100.40.60.520.6100.01 (50%)</t>
  </si>
  <si>
    <t>Vehicle Maintenance 100.40.60.530.6100.01 (50%)</t>
  </si>
  <si>
    <t>Storm Drain 100.40.65.540.6100.01</t>
  </si>
  <si>
    <t>Library 100.20.30.350.6100.01</t>
  </si>
  <si>
    <t>Building Maintenance 100.40.55.500.6100.01</t>
  </si>
  <si>
    <t>Industrial Park Dr &amp; S Main St NW (Sign)</t>
  </si>
  <si>
    <t xml:space="preserve">                100.05.00.160.6100.01 (50%)</t>
  </si>
  <si>
    <t>Victory Ave. w/o Walnut Well pump</t>
  </si>
  <si>
    <t>1147 Vanderbilt Circle Well #13</t>
  </si>
  <si>
    <t>1157 Clearwater Creek Blvd (Irr Controller &amp; Arbor Lights)</t>
  </si>
  <si>
    <t>0169194487-8</t>
  </si>
  <si>
    <t>2388 N Union Road (Irr Controller &amp; Arbor Lights</t>
  </si>
  <si>
    <t>1602 Atherton Drive (Storm Pump Station)</t>
  </si>
  <si>
    <t>1465 W Lathrop Ave/Fire Station #4 (Electric)</t>
  </si>
  <si>
    <t>1154 S Union Rd/Fire Station #2 (Electric)</t>
  </si>
  <si>
    <t>1154 S Union Rd/Fire Station #2 (Gas)</t>
  </si>
  <si>
    <t>290 S Powers/Fire Station #1 (Electric)</t>
  </si>
  <si>
    <t>1465 W Lathrop Ave/Fire Station #4 (Gas)</t>
  </si>
  <si>
    <t>6433170482-1</t>
  </si>
  <si>
    <t>PG&amp;E Account Number 6433170482-1</t>
  </si>
  <si>
    <t>220 Moffat Blvd. (Electric)</t>
  </si>
  <si>
    <t>220 Moffat Blvd. (Gas)</t>
  </si>
  <si>
    <t>190.50.00.000-6100.01</t>
  </si>
  <si>
    <t>860.04.00.140-6100.01</t>
  </si>
  <si>
    <t>PG&amp;E Account Number 3621775480-7</t>
  </si>
  <si>
    <t>1196 Atherton Drive (TS)</t>
  </si>
  <si>
    <t>6433170051 replaces 6433170529</t>
  </si>
  <si>
    <t>280.20.28.809-6100.01</t>
  </si>
  <si>
    <t>Sierra Creek Assessment District</t>
  </si>
  <si>
    <t>1739 E. Atherton Dr (Booster Pump)</t>
  </si>
  <si>
    <t>Transient 190.50.00.000-6100.01</t>
  </si>
  <si>
    <t>1664 Deerpark Dr-Landscaping</t>
  </si>
  <si>
    <t>PG&amp;E Account Number 2694340947-9 and 0150442093-4 (ECKERT)</t>
  </si>
  <si>
    <t>WS Buena Vista Dr &amp; Tilden Ln</t>
  </si>
  <si>
    <t>PG&amp;E Account Number 4127678604-7</t>
  </si>
  <si>
    <t>4127678604-7</t>
  </si>
  <si>
    <t>1484 W. Woodward Avenue</t>
  </si>
  <si>
    <t>1476 Maehl Drive</t>
  </si>
  <si>
    <t>Maple Hollow Lane</t>
  </si>
  <si>
    <t>Oleander Estates Phase 1A</t>
  </si>
  <si>
    <t>2012 Pagola Avenue</t>
  </si>
  <si>
    <t>1870 Pagola Avenue</t>
  </si>
  <si>
    <t>2004A Pagola Avenue</t>
  </si>
  <si>
    <t>696 W. Lathrop Road</t>
  </si>
  <si>
    <t>Crivello Estates</t>
  </si>
  <si>
    <t>790 Granite Ln Park</t>
  </si>
  <si>
    <t>1785 Buena Vista Dr</t>
  </si>
  <si>
    <t>Lathrop Rd E of Crestwood Ave</t>
  </si>
  <si>
    <t>1824 N Main St</t>
  </si>
  <si>
    <t>2339 Pillsbury Rd (Irrigation Controller)</t>
  </si>
  <si>
    <t>890 Mono St Suite A</t>
  </si>
  <si>
    <t>890 Mono St Suite B</t>
  </si>
  <si>
    <t>226 Oak St (Electric)</t>
  </si>
  <si>
    <t>226  Oak St (Gas)</t>
  </si>
  <si>
    <t>1451 S Union Rd</t>
  </si>
  <si>
    <t>393 Rina Dr</t>
  </si>
  <si>
    <t>1523 Hearthsong Dr</t>
  </si>
  <si>
    <t>Heartland Meadows Tract 3470</t>
  </si>
  <si>
    <t>8 Lamps</t>
  </si>
  <si>
    <t>Crivello Estates Raymus Dev</t>
  </si>
  <si>
    <t>1357535157</t>
  </si>
  <si>
    <t xml:space="preserve">432 Springfield </t>
  </si>
  <si>
    <t>2306 Main St</t>
  </si>
  <si>
    <t>1010024032</t>
  </si>
  <si>
    <t>1009992109</t>
  </si>
  <si>
    <t>1010104185</t>
  </si>
  <si>
    <t>1006526432</t>
  </si>
  <si>
    <t>1006416040</t>
  </si>
  <si>
    <t>1006864616</t>
  </si>
  <si>
    <t>1009922750</t>
  </si>
  <si>
    <t>1010044120</t>
  </si>
  <si>
    <t>1006501651</t>
  </si>
  <si>
    <t>1010117084</t>
  </si>
  <si>
    <t>1004507761</t>
  </si>
  <si>
    <t>1005538028</t>
  </si>
  <si>
    <t>1009570138</t>
  </si>
  <si>
    <t>'1009847132</t>
  </si>
  <si>
    <t>1009661874</t>
  </si>
  <si>
    <t>1010036200</t>
  </si>
  <si>
    <t>2516 W Yosemite Ave (BLD Storm Drain)</t>
  </si>
  <si>
    <t>1006949617</t>
  </si>
  <si>
    <t>1006728010</t>
  </si>
  <si>
    <t>1010124877</t>
  </si>
  <si>
    <t>Portafina Estates Tract 2971</t>
  </si>
  <si>
    <t>60930032</t>
  </si>
  <si>
    <t>1008980500</t>
  </si>
  <si>
    <t>2076 S Union Rd</t>
  </si>
  <si>
    <t>1200 N Airport Way</t>
  </si>
  <si>
    <t>1274 Taburno Ave</t>
  </si>
  <si>
    <t>2577 Avalon Ln Irr Ped</t>
  </si>
  <si>
    <t>1804 Harvest Ln</t>
  </si>
  <si>
    <t>1010278475</t>
  </si>
  <si>
    <t xml:space="preserve">Biance Ranch- Paseo Assessment District </t>
  </si>
  <si>
    <t>280.20.28.832-6100.01</t>
  </si>
  <si>
    <t>796 Atherton Dr (Irr control)</t>
  </si>
  <si>
    <t>2302 Pillsbury Rd Sewer Pump</t>
  </si>
  <si>
    <t>550.20.28.846-6100.01</t>
  </si>
  <si>
    <t>Street Light Inventory Project- LED Bulbs</t>
  </si>
  <si>
    <t>WQCF- Gas (Sewer Pump)</t>
  </si>
  <si>
    <t>N/E Corner of Melissa Pl &amp; Gina St</t>
  </si>
  <si>
    <t>1010499986</t>
  </si>
  <si>
    <t>1010278853</t>
  </si>
  <si>
    <t>1180 Vesuvio St Well</t>
  </si>
  <si>
    <t>1278 Taburno Ave Well</t>
  </si>
  <si>
    <t>2300 Veneto Way Storm Pump</t>
  </si>
  <si>
    <t>1739 W Louise Ave</t>
  </si>
  <si>
    <t>S Airport Way</t>
  </si>
  <si>
    <t>S Airport Way, Mt Etna Way, Grappa St, Misone St</t>
  </si>
  <si>
    <t>1752 Harvest Ln</t>
  </si>
  <si>
    <t>1650 Red Pheasant Ln</t>
  </si>
  <si>
    <t>CORRECTED AMT</t>
  </si>
  <si>
    <t>PG&amp;E Account #</t>
  </si>
  <si>
    <t>2450 W Yosemite Ave Unit 2</t>
  </si>
  <si>
    <t>0590780148</t>
  </si>
  <si>
    <t>1010408292</t>
  </si>
  <si>
    <t>1010409529</t>
  </si>
  <si>
    <t>1010278836</t>
  </si>
  <si>
    <t>1010253408</t>
  </si>
  <si>
    <t>Address per PG&amp;E</t>
  </si>
  <si>
    <t>Pole# 56631-56642, 56646-56647</t>
  </si>
  <si>
    <t>Account #</t>
  </si>
  <si>
    <t>0150442093-4</t>
  </si>
  <si>
    <t>Actual Bill</t>
  </si>
  <si>
    <t>Variance</t>
  </si>
  <si>
    <t>List Total (GL)</t>
  </si>
  <si>
    <t>5639195364-5</t>
  </si>
  <si>
    <t>4497152138-8</t>
  </si>
  <si>
    <t>0590468898 Energy Efficiency Retrofit Loan Program Eff 4/11/19</t>
  </si>
  <si>
    <t>GL</t>
  </si>
  <si>
    <t>Grand Total</t>
  </si>
  <si>
    <t>S/S Louise 100' E/O Hacienda (Bike Path Warn Sign)</t>
  </si>
  <si>
    <t>Total for Line 5 @ 0.50</t>
  </si>
  <si>
    <t>Total for Line 9 @ 0.50</t>
  </si>
  <si>
    <t>Total for Line 8 @ 0.50</t>
  </si>
  <si>
    <t>208 E Wetmore/Corp Yard 50/50 Split      Total</t>
  </si>
  <si>
    <t>Enter Total Due Here</t>
  </si>
  <si>
    <t>265 Wetmore St</t>
  </si>
  <si>
    <t>696 Slalom Dr  (Acct # 5639195364-5)</t>
  </si>
  <si>
    <t>15000 Austin Road (M1) (Acct # 0169194487-8)</t>
  </si>
  <si>
    <t>614 El Portal Ave  (Acct # 4497152138-8)</t>
  </si>
  <si>
    <t>740 W Center Street Electric</t>
  </si>
  <si>
    <t>740 W Center Street Gas</t>
  </si>
  <si>
    <t>20 Lamps</t>
  </si>
  <si>
    <t>1895 Al Fonseca Lane Well</t>
  </si>
  <si>
    <t>Account # 1408226178-6</t>
  </si>
  <si>
    <t>Account # 0590780147-5</t>
  </si>
  <si>
    <t>PG&amp;E Account Number 0590780147-5 (Primary) and 1408226178-6 (Secondary)</t>
  </si>
  <si>
    <t>Totals per bill</t>
  </si>
  <si>
    <t>0590780192</t>
  </si>
  <si>
    <t>0590780574</t>
  </si>
  <si>
    <t>0590780494</t>
  </si>
  <si>
    <t>0590780257</t>
  </si>
  <si>
    <t>0590780085</t>
  </si>
  <si>
    <t>0590780742</t>
  </si>
  <si>
    <t>0590780802</t>
  </si>
  <si>
    <t>0590780278</t>
  </si>
  <si>
    <t>0590780931</t>
  </si>
  <si>
    <t>0590780584</t>
  </si>
  <si>
    <t>0590780146</t>
  </si>
  <si>
    <t>0590780901</t>
  </si>
  <si>
    <t>0590780150</t>
  </si>
  <si>
    <t>0590780826</t>
  </si>
  <si>
    <t>0590780168</t>
  </si>
  <si>
    <t>0590780037</t>
  </si>
  <si>
    <t>4123241641</t>
  </si>
  <si>
    <t>0428961179</t>
  </si>
  <si>
    <t>1529 S Union Road (Acct # 9500859228-9)</t>
  </si>
  <si>
    <t xml:space="preserve">Fixed Usage </t>
  </si>
  <si>
    <t>756 Moffat Blvd 
(0150442093-4)</t>
  </si>
  <si>
    <t>Total for Line 13 @ 0.50</t>
  </si>
  <si>
    <t>Fixed Usage</t>
  </si>
  <si>
    <t>PG&amp;E Account Number 3329329193-7</t>
  </si>
  <si>
    <t>3797 N Airport Way (Landscaping/Irrigation)</t>
  </si>
  <si>
    <t>Pay Separately</t>
  </si>
  <si>
    <t>PG&amp;E SID/SA #</t>
  </si>
  <si>
    <t>Invoice #</t>
  </si>
  <si>
    <t>Oct</t>
  </si>
  <si>
    <t>Nov</t>
  </si>
  <si>
    <t>Dec</t>
  </si>
  <si>
    <t>Jan</t>
  </si>
  <si>
    <t>Feb</t>
  </si>
  <si>
    <t>Mar</t>
  </si>
  <si>
    <t>Apr</t>
  </si>
  <si>
    <t>Acct # 0169194487-8 Total</t>
  </si>
  <si>
    <t>Acct # 4497152138-8 Total</t>
  </si>
  <si>
    <t>Acct # 5435712189-3 Total</t>
  </si>
  <si>
    <t>Acct # 5639195364-5 Total</t>
  </si>
  <si>
    <t>Grand Total Matches Line 44</t>
  </si>
  <si>
    <t xml:space="preserve">GRAND TOTAL  </t>
  </si>
  <si>
    <t>Acct # 0150442093 Total</t>
  </si>
  <si>
    <t>Acct # 2694340947-9 Total</t>
  </si>
  <si>
    <t>1004503069 50/50 Split  / Total</t>
  </si>
  <si>
    <t xml:space="preserve"> Acct # 4017424340-8 Total</t>
  </si>
  <si>
    <t>Acct # 0428961702-1 Total</t>
  </si>
  <si>
    <t>Formerly Account Number 9500859228-9</t>
  </si>
  <si>
    <t>1461 Mirassou Dr  (Irrigation Meter)</t>
  </si>
  <si>
    <t>Atherton Dr and Lakeside</t>
  </si>
  <si>
    <t>No address</t>
  </si>
  <si>
    <t>0590055771</t>
  </si>
  <si>
    <t>0591858927</t>
  </si>
  <si>
    <t>0593217135</t>
  </si>
  <si>
    <t>0593995038</t>
  </si>
  <si>
    <t>0594884036</t>
  </si>
  <si>
    <t>0594916780</t>
  </si>
  <si>
    <t>0596300865</t>
  </si>
  <si>
    <t>0597148933</t>
  </si>
  <si>
    <t>0597214727</t>
  </si>
  <si>
    <t>0599401604</t>
  </si>
  <si>
    <r>
      <t>245 N Union (Office East Service) (</t>
    </r>
    <r>
      <rPr>
        <b/>
        <u/>
        <sz val="14"/>
        <rFont val="Arial"/>
        <family val="2"/>
      </rPr>
      <t>35%</t>
    </r>
    <r>
      <rPr>
        <sz val="14"/>
        <rFont val="Arial"/>
        <family val="2"/>
      </rPr>
      <t>)</t>
    </r>
  </si>
  <si>
    <r>
      <t>245 N Union (Office East Service) (</t>
    </r>
    <r>
      <rPr>
        <b/>
        <u/>
        <sz val="14"/>
        <rFont val="Arial"/>
        <family val="2"/>
      </rPr>
      <t>65%</t>
    </r>
    <r>
      <rPr>
        <sz val="14"/>
        <rFont val="Arial"/>
        <family val="2"/>
      </rPr>
      <t>)</t>
    </r>
  </si>
  <si>
    <r>
      <t>1004503069 -</t>
    </r>
    <r>
      <rPr>
        <b/>
        <sz val="14"/>
        <rFont val="Arial"/>
        <family val="2"/>
      </rPr>
      <t xml:space="preserve"> 50%</t>
    </r>
  </si>
  <si>
    <r>
      <t xml:space="preserve">208 E Wetmore/Corp Yard </t>
    </r>
    <r>
      <rPr>
        <b/>
        <sz val="14"/>
        <rFont val="Arial"/>
        <family val="2"/>
      </rPr>
      <t>(50%)</t>
    </r>
  </si>
  <si>
    <r>
      <t>208 E Wetmore/Corporation Yard</t>
    </r>
    <r>
      <rPr>
        <b/>
        <sz val="14"/>
        <rFont val="Arial"/>
        <family val="2"/>
      </rPr>
      <t xml:space="preserve"> (50%)</t>
    </r>
  </si>
  <si>
    <t>208 Wetmore (Shop)</t>
  </si>
  <si>
    <t>0553832748</t>
  </si>
  <si>
    <t>Note:  December 2019 bill had a meter change number; SID remained the same.  Old meter was not communicating.</t>
  </si>
  <si>
    <t>Internal notes</t>
  </si>
  <si>
    <t>PG&amp;E Account Number 5435712189-3; 0169194487-8; 4497152138; 5639195364</t>
  </si>
  <si>
    <t>1010718875</t>
  </si>
  <si>
    <t>0158484204</t>
  </si>
  <si>
    <t>2450 W Yosemite Unit 2 WQCF Pond (0150442093-4)</t>
  </si>
  <si>
    <t>2450 W Yosemite Ave Unit 1
(0150442093-4 (from 8532601274-8)</t>
  </si>
  <si>
    <t>Effective 3/9/2020:  Do NOT mail copy of this Payment List to PG&amp;E, checks are now cut individually.</t>
  </si>
  <si>
    <t>PG&amp;E Summary</t>
  </si>
  <si>
    <t>Enter total here: 1010418553 245 N Union          Total</t>
  </si>
  <si>
    <t>1010424034</t>
  </si>
  <si>
    <t>Woodward/Wellington TCS</t>
  </si>
  <si>
    <t>Woodward/Pagola TCS</t>
  </si>
  <si>
    <t>PG&amp;E Account Number 6620738534-6</t>
  </si>
  <si>
    <t xml:space="preserve">CDD 1215 W Center </t>
  </si>
  <si>
    <t>340.30.45.000.6000.01 33%</t>
  </si>
  <si>
    <t>100.03.00.124.6000.01 34%</t>
  </si>
  <si>
    <t>1215 W Center Suite 201</t>
  </si>
  <si>
    <t>6620738534-6</t>
  </si>
  <si>
    <t>100.03.00.124-6000.01</t>
  </si>
  <si>
    <t>Woodward Park #3, Streetlights Pillsbury</t>
  </si>
  <si>
    <t>Daniel St Extension at 2450</t>
  </si>
  <si>
    <t>(Clerk/City Manager) Administration 100.03.00.000.6100.01</t>
  </si>
  <si>
    <t>IT 830.07.00.170.6100.01</t>
  </si>
  <si>
    <t>830.07.00.170.6100.01</t>
  </si>
  <si>
    <t>640.40.80.675.6100.01</t>
  </si>
  <si>
    <t>Solera    550.20.28.846.6100.01</t>
  </si>
  <si>
    <t>Sewer    640.40.80.640.6100.01 (No Program GL)</t>
  </si>
  <si>
    <t>Eckert    640.40.80.640.6100.01 (M&amp;O, Sewer, Treatment)</t>
  </si>
  <si>
    <t>CnG Facility at WQCF 640.40.80.576.6100.01</t>
  </si>
  <si>
    <t>Total for Line 65 @ 0.65</t>
  </si>
  <si>
    <t xml:space="preserve">PG&amp;E Account Number 0996148777-5 
</t>
  </si>
  <si>
    <t>Gas 1215 W Center 201</t>
  </si>
  <si>
    <t>Total Bills: 26</t>
  </si>
  <si>
    <t>Jul</t>
  </si>
  <si>
    <t>Aug</t>
  </si>
  <si>
    <t>Sept</t>
  </si>
  <si>
    <t xml:space="preserve"> </t>
  </si>
  <si>
    <t>3329329107</t>
  </si>
  <si>
    <t>Meter Number</t>
  </si>
  <si>
    <t>Address</t>
  </si>
  <si>
    <t>Service ID Number</t>
  </si>
  <si>
    <t>City Department</t>
  </si>
  <si>
    <t>Add to Existing PG&amp;E Account #</t>
  </si>
  <si>
    <t xml:space="preserve">Rate Schedule </t>
  </si>
  <si>
    <t>Amount</t>
  </si>
  <si>
    <t>Pay Date</t>
  </si>
  <si>
    <t>3671485395-3</t>
  </si>
  <si>
    <t>2158101788-2</t>
  </si>
  <si>
    <t>6636955217-0</t>
  </si>
  <si>
    <t>6654387161-1</t>
  </si>
  <si>
    <t>5795169445-4</t>
  </si>
  <si>
    <t>Total Separate Bills: 5</t>
  </si>
  <si>
    <t>340.30.45.000-6100.01</t>
  </si>
  <si>
    <t>0169194801</t>
  </si>
  <si>
    <t xml:space="preserve"> Animal Control </t>
  </si>
  <si>
    <t xml:space="preserve"> Solid Waste </t>
  </si>
  <si>
    <t xml:space="preserve"> Woodward West </t>
  </si>
  <si>
    <t xml:space="preserve"> Villa Ticino </t>
  </si>
  <si>
    <t xml:space="preserve"> Spring Meadows </t>
  </si>
  <si>
    <t xml:space="preserve"> Antigua </t>
  </si>
  <si>
    <t xml:space="preserve"> Jasmine Hollow </t>
  </si>
  <si>
    <t xml:space="preserve"> Bianchi 3 </t>
  </si>
  <si>
    <t xml:space="preserve"> Bianchi   </t>
  </si>
  <si>
    <t xml:space="preserve"> Bianchi Ranch- Paseo </t>
  </si>
  <si>
    <t xml:space="preserve"> Mission Gardens </t>
  </si>
  <si>
    <t xml:space="preserve"> Westbrook Estates </t>
  </si>
  <si>
    <t xml:space="preserve"> Woodward Park </t>
  </si>
  <si>
    <t xml:space="preserve"> Dutra Estates </t>
  </si>
  <si>
    <t xml:space="preserve"> Paseo West </t>
  </si>
  <si>
    <t xml:space="preserve"> Dutra Farms NE </t>
  </si>
  <si>
    <t xml:space="preserve"> Dutra Farms SE </t>
  </si>
  <si>
    <t xml:space="preserve"> Dutra Farms </t>
  </si>
  <si>
    <t xml:space="preserve"> Tesoro </t>
  </si>
  <si>
    <t xml:space="preserve"> Ken Hill Estates </t>
  </si>
  <si>
    <t xml:space="preserve"> Rodoni Estates </t>
  </si>
  <si>
    <t xml:space="preserve"> Terra Bella </t>
  </si>
  <si>
    <t xml:space="preserve"> Sierra Creek </t>
  </si>
  <si>
    <t xml:space="preserve"> Union Ranch East </t>
  </si>
  <si>
    <t xml:space="preserve"> Union Ranch   </t>
  </si>
  <si>
    <t xml:space="preserve"> Building Maint. </t>
  </si>
  <si>
    <t xml:space="preserve"> Legislative </t>
  </si>
  <si>
    <t xml:space="preserve"> Clerk/CM </t>
  </si>
  <si>
    <t xml:space="preserve"> HR/Admin Svcs </t>
  </si>
  <si>
    <t xml:space="preserve"> Finance </t>
  </si>
  <si>
    <t xml:space="preserve"> IT </t>
  </si>
  <si>
    <t xml:space="preserve"> Police </t>
  </si>
  <si>
    <t xml:space="preserve"> Engineering </t>
  </si>
  <si>
    <t xml:space="preserve"> Building Safety </t>
  </si>
  <si>
    <t xml:space="preserve"> Fire </t>
  </si>
  <si>
    <t xml:space="preserve"> Golf </t>
  </si>
  <si>
    <t xml:space="preserve"> Library </t>
  </si>
  <si>
    <t xml:space="preserve"> Parks </t>
  </si>
  <si>
    <t xml:space="preserve"> Golf Course </t>
  </si>
  <si>
    <t xml:space="preserve"> Successor Agency </t>
  </si>
  <si>
    <t xml:space="preserve"> Senior Center </t>
  </si>
  <si>
    <t xml:space="preserve"> Sewer </t>
  </si>
  <si>
    <t xml:space="preserve"> Solera  </t>
  </si>
  <si>
    <t xml:space="preserve"> ECKERT </t>
  </si>
  <si>
    <t xml:space="preserve"> CnG Facility </t>
  </si>
  <si>
    <t xml:space="preserve"> Street Main </t>
  </si>
  <si>
    <t xml:space="preserve"> Storm Drain </t>
  </si>
  <si>
    <t xml:space="preserve"> Veh. Maint. &amp; SW </t>
  </si>
  <si>
    <t xml:space="preserve"> Water </t>
  </si>
  <si>
    <t xml:space="preserve"> Pillsbury Estates </t>
  </si>
  <si>
    <t xml:space="preserve"> Blossom Grove </t>
  </si>
  <si>
    <t xml:space="preserve"> Oleander Estates </t>
  </si>
  <si>
    <t xml:space="preserve"> Evans Estates </t>
  </si>
  <si>
    <t xml:space="preserve"> Crivello Estates </t>
  </si>
  <si>
    <t xml:space="preserve"> Woodward Estates </t>
  </si>
  <si>
    <t xml:space="preserve"> Monte Bello Estates </t>
  </si>
  <si>
    <t xml:space="preserve"> Solera Project </t>
  </si>
  <si>
    <t xml:space="preserve"> Dolcinea </t>
  </si>
  <si>
    <t xml:space="preserve"> Sundance Estates </t>
  </si>
  <si>
    <t xml:space="preserve"> Center Point </t>
  </si>
  <si>
    <t xml:space="preserve"> Transit </t>
  </si>
  <si>
    <t xml:space="preserve"> CDD 33% </t>
  </si>
  <si>
    <t xml:space="preserve"> CDD 34% </t>
  </si>
  <si>
    <t xml:space="preserve">1949 Memorial Ln </t>
  </si>
  <si>
    <t>1429 Heartland Dr</t>
  </si>
  <si>
    <t>2106 Sandra St</t>
  </si>
  <si>
    <t>1675 E Woodward Ave</t>
  </si>
  <si>
    <t xml:space="preserve">1120 Everett Ct. </t>
  </si>
  <si>
    <t>Water 680.40.85.680-6100.01</t>
  </si>
  <si>
    <t>1357535782-7</t>
  </si>
  <si>
    <t>0553832562-5</t>
  </si>
  <si>
    <t>Animal Control &amp; SW</t>
  </si>
  <si>
    <t>Building Maint</t>
  </si>
  <si>
    <t>CDD</t>
  </si>
  <si>
    <t>CFD</t>
  </si>
  <si>
    <t>City Hall</t>
  </si>
  <si>
    <t>Fire</t>
  </si>
  <si>
    <t>Golf Course</t>
  </si>
  <si>
    <t>Library</t>
  </si>
  <si>
    <t xml:space="preserve">LMD's </t>
  </si>
  <si>
    <t xml:space="preserve">Parks </t>
  </si>
  <si>
    <t>Qualex</t>
  </si>
  <si>
    <t xml:space="preserve">Senior Center </t>
  </si>
  <si>
    <t>Sewer Main</t>
  </si>
  <si>
    <t>Street Main and SW</t>
  </si>
  <si>
    <t xml:space="preserve">Storm Drain </t>
  </si>
  <si>
    <t>St Light-Trf Sig</t>
  </si>
  <si>
    <t xml:space="preserve">St Light-Trf Sig </t>
  </si>
  <si>
    <t xml:space="preserve">Successor Agency </t>
  </si>
  <si>
    <t>Transit</t>
  </si>
  <si>
    <t>Veh Maint &amp; SW</t>
  </si>
  <si>
    <t>Water</t>
  </si>
  <si>
    <t>Eckert</t>
  </si>
  <si>
    <t xml:space="preserve">Total Separate Bills: </t>
  </si>
  <si>
    <t xml:space="preserve">N/W CORNER OF SANDRA AND AUSTIN </t>
  </si>
  <si>
    <t>19 LAMPS</t>
  </si>
  <si>
    <t>1232 Trailwood Ave</t>
  </si>
  <si>
    <t>Antigua Tract 3334</t>
  </si>
  <si>
    <t>921 W Lathrop Rd (Well #27)</t>
  </si>
  <si>
    <t>13 lamps</t>
  </si>
  <si>
    <t>2633 DANIELS ST</t>
  </si>
  <si>
    <t>Bella Vista Unit 5</t>
  </si>
  <si>
    <t>14 Lamps</t>
  </si>
  <si>
    <t xml:space="preserve">2597 Daniels St </t>
  </si>
  <si>
    <t>1408586294</t>
  </si>
  <si>
    <t>1401 Meridian St Storm Drain</t>
  </si>
  <si>
    <t>21 LAMPS</t>
  </si>
  <si>
    <t xml:space="preserve">Terra Ranch </t>
  </si>
  <si>
    <t>DeJong # 3,4,5</t>
  </si>
  <si>
    <t>Month</t>
  </si>
  <si>
    <t>40 lamps</t>
  </si>
  <si>
    <t xml:space="preserve">Woodward Avenue Sundance Unit 4 </t>
  </si>
  <si>
    <t>Shadowbrook 550.40.28.851-6100.01</t>
  </si>
  <si>
    <t xml:space="preserve">1073 E Louise Ave </t>
  </si>
  <si>
    <t>5 lamps</t>
  </si>
  <si>
    <t>500 Southland Rd</t>
  </si>
  <si>
    <t xml:space="preserve">23 Lamps </t>
  </si>
  <si>
    <t xml:space="preserve">Southland Rd and Mitchell Rd </t>
  </si>
  <si>
    <t>550.40.28.851-6100.01</t>
  </si>
  <si>
    <t>Shadowbrook</t>
  </si>
  <si>
    <t>1126 Ambrose</t>
  </si>
  <si>
    <t>1250 Parkcrest Cir</t>
  </si>
  <si>
    <t>1227 Parkcrest Cir</t>
  </si>
  <si>
    <t xml:space="preserve">1298 Cottage Ct </t>
  </si>
  <si>
    <t>280.40.28.814.6100.01</t>
  </si>
  <si>
    <t>280.40.28.805.6100.01</t>
  </si>
  <si>
    <t>280.40.28.811.6100.01</t>
  </si>
  <si>
    <t>280.40.28.817.6100.01</t>
  </si>
  <si>
    <t>280.40.28.815.6100.01</t>
  </si>
  <si>
    <t>280.40.28.831.6100.01</t>
  </si>
  <si>
    <t>280.40.28.808.6100.01</t>
  </si>
  <si>
    <t>280.40.28.832-6100.01</t>
  </si>
  <si>
    <t>280.40.28.806.6100.01</t>
  </si>
  <si>
    <t>280.40.28.813.6100.01</t>
  </si>
  <si>
    <t>280.40.28.807.6100.01</t>
  </si>
  <si>
    <t>280.40.28.822.6100.01</t>
  </si>
  <si>
    <t>280.40.28.819.6100.01</t>
  </si>
  <si>
    <t>280.40.28.816.6100.01</t>
  </si>
  <si>
    <t>280.40.28.833.6100.01</t>
  </si>
  <si>
    <t>280.40.28.810.6100.01</t>
  </si>
  <si>
    <t>280.40.28.823.6100.01</t>
  </si>
  <si>
    <t>280.40.28.825.6100.01</t>
  </si>
  <si>
    <t>280.40.28.826.6100.01</t>
  </si>
  <si>
    <t>280.40.28.818.6100.01</t>
  </si>
  <si>
    <t>280.40.28.824.6100.01</t>
  </si>
  <si>
    <t>280.40.28.820.6100.01</t>
  </si>
  <si>
    <t>280.40.28.809.6100.01</t>
  </si>
  <si>
    <t>550.40.28.839-6100.01</t>
  </si>
  <si>
    <t>550.40.28.840-6100.01</t>
  </si>
  <si>
    <t>550.40.28.841-6100.01</t>
  </si>
  <si>
    <t>550.40.28.842-6100.01</t>
  </si>
  <si>
    <t>550.40.28.843-6100.01</t>
  </si>
  <si>
    <t>550.40.28.844-6100.01</t>
  </si>
  <si>
    <t>550.40.28.845-6100.01</t>
  </si>
  <si>
    <t>550.40.28.846-6100.01</t>
  </si>
  <si>
    <t>550.40.28.852.6100.01</t>
  </si>
  <si>
    <t>550.40.28.847-6100.01</t>
  </si>
  <si>
    <t xml:space="preserve"> 550.40.28.849-6100.01</t>
  </si>
  <si>
    <t>550.40.28.850-6100.01</t>
  </si>
  <si>
    <t>550.40.28.848-6100.01</t>
  </si>
  <si>
    <t>Crivello Estates Tract 3487</t>
  </si>
  <si>
    <t>2008 Louise Ave Irrigation</t>
  </si>
  <si>
    <t>:</t>
  </si>
  <si>
    <t>2079 S UNION RD</t>
  </si>
  <si>
    <t>2079 UNION RD</t>
  </si>
  <si>
    <t>22 LAMPS</t>
  </si>
  <si>
    <t>MILNER TERRACE-UNION RD ES NO</t>
  </si>
  <si>
    <t>17 LAMPS</t>
  </si>
  <si>
    <t>SILVA ESTATES UNION RD</t>
  </si>
  <si>
    <t>Pillsbury CFD - 550.40.28.839-6100.01</t>
  </si>
  <si>
    <t>Blossom Grove CFD - 550.40.28.840-6100.01</t>
  </si>
  <si>
    <t>Oleander Estates CFD - 550.40.28.841-6100.01</t>
  </si>
  <si>
    <t>Evans Estates CFD - 550.40.28.842-6100.01</t>
  </si>
  <si>
    <t>Woodward Estates CFD 550.40.28.844-6100.01</t>
  </si>
  <si>
    <t>Monte Bello Estates CFD - 550.40.28.845-6100.01</t>
  </si>
  <si>
    <t>Solera Project - 550.40.28.846-6100.01</t>
  </si>
  <si>
    <t>Sundace Estates CFD - 550.40.28.847-6100.01</t>
  </si>
  <si>
    <t>Dolcinea CFD - 550.40.28.852-6100.01</t>
  </si>
  <si>
    <t>CenterPoint CFD 550.40.28.849-6100.01</t>
  </si>
  <si>
    <t>Terra Ranch 550.40.28.848-6100.01</t>
  </si>
  <si>
    <t>680.40.85.680-6100.01</t>
  </si>
  <si>
    <t xml:space="preserve">HWY 120 SS E/WP </t>
  </si>
  <si>
    <t>R/R SIGNAL</t>
  </si>
  <si>
    <t>2561 Daniels St</t>
  </si>
  <si>
    <t>2495 Daniels St</t>
  </si>
  <si>
    <t xml:space="preserve">1530 Adelsheim Ave </t>
  </si>
  <si>
    <t xml:space="preserve">406 Southland Rd </t>
  </si>
  <si>
    <t>DeJong Estates #2 #3, #4, #5 CFD 550.40.28.846-6100.01</t>
  </si>
  <si>
    <t xml:space="preserve">1949 Memorial Lane </t>
  </si>
  <si>
    <t xml:space="preserve">100' W/O Oleander Ave ON N/S </t>
  </si>
  <si>
    <t>Red Pheasant Ln, Sage Sparrow</t>
  </si>
  <si>
    <t>N/S of E Woodward Ave</t>
  </si>
  <si>
    <t>Tract #5 Sundance Unit 5</t>
  </si>
  <si>
    <t>Van Ryn Ave &amp; Woodward Ave-Tesoro</t>
  </si>
  <si>
    <t>1401074012</t>
  </si>
  <si>
    <t>9769416822-6</t>
  </si>
  <si>
    <t>Total for Line 55 @ 0.35</t>
  </si>
  <si>
    <t xml:space="preserve">2008 Fire Power Lane </t>
  </si>
  <si>
    <t>DeJong Estate #4</t>
  </si>
  <si>
    <t>Tannehill Dr/Atherton</t>
  </si>
  <si>
    <t xml:space="preserve">East Atherton </t>
  </si>
  <si>
    <t xml:space="preserve">1873 Galleria </t>
  </si>
  <si>
    <t xml:space="preserve">1868 Terra Park Lane </t>
  </si>
  <si>
    <t>1846 S McKinkey Ave Irrigation</t>
  </si>
  <si>
    <t>0677846418-7</t>
  </si>
  <si>
    <t xml:space="preserve">124 Sycamore Ave </t>
  </si>
  <si>
    <t>PG&amp;E Account Number 0677846418-7</t>
  </si>
  <si>
    <t>Sycamore</t>
  </si>
  <si>
    <t>Parks 100.40.55.966-6100.01</t>
  </si>
  <si>
    <t>100.40.55.966-6100.01</t>
  </si>
  <si>
    <t>9330.00.00.900-6100.01</t>
  </si>
  <si>
    <t>Successor Agency 9330.00.00.900-6100.01</t>
  </si>
  <si>
    <t>RDA 9330.00.00.900-6100.01</t>
  </si>
  <si>
    <t>100.11.00.250-6100.01</t>
  </si>
  <si>
    <t>100.13.00.280-6100.01</t>
  </si>
  <si>
    <t>0592093043</t>
  </si>
  <si>
    <t>Daniels St - Stadium Sqr</t>
  </si>
  <si>
    <t>340.30.40.400-6000.01</t>
  </si>
  <si>
    <t>340.30.40.400.6000-01 33%</t>
  </si>
  <si>
    <t>124 Sycamore Ave (Gas)</t>
  </si>
  <si>
    <t>100.13.00.280-6100.01 45%</t>
  </si>
  <si>
    <t>100.11.00.250-6100.01 55%</t>
  </si>
  <si>
    <t>1011303228</t>
  </si>
  <si>
    <t>1007286341</t>
  </si>
  <si>
    <t>1010401320</t>
  </si>
  <si>
    <t>1006949714</t>
  </si>
  <si>
    <t>1010929972</t>
  </si>
  <si>
    <t>Description</t>
  </si>
  <si>
    <t>Date Printed</t>
  </si>
  <si>
    <t>Due Date</t>
  </si>
  <si>
    <t>Electric</t>
  </si>
  <si>
    <t>Gas</t>
  </si>
  <si>
    <t>Invoice Total</t>
  </si>
  <si>
    <t>Sewer Main 1 of 2</t>
  </si>
  <si>
    <t>PD</t>
  </si>
  <si>
    <t>Water 1 of 5</t>
  </si>
  <si>
    <t>Storm Drain</t>
  </si>
  <si>
    <t>LMDs</t>
  </si>
  <si>
    <t>Sewer main 2 of 2</t>
  </si>
  <si>
    <t>Street Main &amp; SW</t>
  </si>
  <si>
    <t>Senior Center</t>
  </si>
  <si>
    <t>Veh Main &amp; SW 1 of 2</t>
  </si>
  <si>
    <t>CFDs</t>
  </si>
  <si>
    <t>Water 5 of 5</t>
  </si>
  <si>
    <t>Successor Agency</t>
  </si>
  <si>
    <t>Water 4 of 5</t>
  </si>
  <si>
    <t>Building Maintenance 1 of 2</t>
  </si>
  <si>
    <t>Parks</t>
  </si>
  <si>
    <t>Water2 of 5</t>
  </si>
  <si>
    <t>Street Light Traffic Signal 2 of 2</t>
  </si>
  <si>
    <t>Veh Main &amp; SW 2 of 2</t>
  </si>
  <si>
    <t>DUE: 1st week of the month - Last paid 7/31/23</t>
  </si>
  <si>
    <t>Street Light Traffic Signal 1 of 2</t>
  </si>
  <si>
    <t>W/S S Union Rd</t>
  </si>
  <si>
    <t>Notes:</t>
  </si>
  <si>
    <t>GL #</t>
  </si>
  <si>
    <t>100.00.00.900-6100.01</t>
  </si>
  <si>
    <t>Account#-MMYY</t>
  </si>
  <si>
    <t>Ex. 0150442093-0723 (Invoice for July 2023)</t>
  </si>
  <si>
    <t>1000000900610001</t>
  </si>
  <si>
    <t>VENDOR #1338</t>
  </si>
  <si>
    <t>Per conversation with Carmen, this invoice will be handled by PWs as the larger department.  CW. 9.6.2023.</t>
  </si>
  <si>
    <t>July 2024</t>
  </si>
  <si>
    <t>Aug 2024</t>
  </si>
  <si>
    <t>Sept 2024</t>
  </si>
  <si>
    <t>Oct 2024</t>
  </si>
  <si>
    <t>Nov 2024</t>
  </si>
  <si>
    <t>Dec 2024</t>
  </si>
  <si>
    <t>Jan 2024</t>
  </si>
  <si>
    <t>Feb 2024</t>
  </si>
  <si>
    <t>Mar 2024</t>
  </si>
  <si>
    <t>April 2024</t>
  </si>
  <si>
    <t>May 2024</t>
  </si>
  <si>
    <t>June 2024</t>
  </si>
  <si>
    <r>
      <t xml:space="preserve">PACIFIC GAS &amp; ELECTRIC - Vendor # 1338 </t>
    </r>
    <r>
      <rPr>
        <b/>
        <sz val="13"/>
        <color rgb="FFFF0000"/>
        <rFont val="Cambria"/>
        <family val="1"/>
        <scheme val="major"/>
      </rPr>
      <t>[add month]</t>
    </r>
    <r>
      <rPr>
        <b/>
        <sz val="13"/>
        <rFont val="Cambria"/>
        <family val="1"/>
        <scheme val="major"/>
      </rPr>
      <t xml:space="preserve"> FY24</t>
    </r>
  </si>
  <si>
    <r>
      <rPr>
        <b/>
        <sz val="16"/>
        <rFont val="Arial"/>
        <family val="2"/>
      </rPr>
      <t>City of Manteca</t>
    </r>
    <r>
      <rPr>
        <b/>
        <sz val="16"/>
        <color theme="9" tint="-0.499984740745262"/>
        <rFont val="Arial"/>
        <family val="2"/>
      </rPr>
      <t xml:space="preserve">
[Enter Month] FY23 </t>
    </r>
    <r>
      <rPr>
        <b/>
        <sz val="16"/>
        <rFont val="Arial"/>
        <family val="2"/>
      </rPr>
      <t>Payments</t>
    </r>
  </si>
  <si>
    <t>PG&amp;E Invoices for ______________________2024</t>
  </si>
  <si>
    <t xml:space="preserve">EnerPower Payments </t>
  </si>
  <si>
    <t>PG&amp;E Invoices for _______________________2024</t>
  </si>
  <si>
    <t>Unknown why there are 2 tabs for bill tracker.  Left them both here for now.  CW 9.6.2023.</t>
  </si>
  <si>
    <t xml:space="preserve">(Erma -- 1739 W Louise is on this list twice.) </t>
  </si>
  <si>
    <t>Griffin Park 550.40.28.800.6100.01</t>
  </si>
  <si>
    <t>add w/1st bill</t>
  </si>
  <si>
    <t>395 Bloomingdale (lights)</t>
  </si>
  <si>
    <t>302 Vinal (storm drain pump)</t>
  </si>
  <si>
    <t>Raymus Griffin Park Phase a-2 (main st)</t>
  </si>
  <si>
    <t>none listed</t>
  </si>
  <si>
    <t xml:space="preserve">Griffin Park Phase A-4 </t>
  </si>
  <si>
    <t>Griffin Park Phase A-3 (main st)</t>
  </si>
  <si>
    <t>550.40.28.800.6100.01</t>
  </si>
  <si>
    <t>Griffin Park 1-4</t>
  </si>
  <si>
    <t>Batch Entry Date:</t>
  </si>
  <si>
    <t>NOTE*** Enter totals on Lines 54, 55, 56 totals will populate</t>
  </si>
  <si>
    <t>HR/Admin Services  100.04.00.130.6100.01 (50%)</t>
  </si>
  <si>
    <t xml:space="preserve">                                 860.04.00.140.6100.01 (50%)</t>
  </si>
  <si>
    <t>810.45.40.000-6100.01</t>
  </si>
  <si>
    <t xml:space="preserve">Police </t>
  </si>
  <si>
    <t xml:space="preserve">Engineering </t>
  </si>
  <si>
    <t>add together then use %</t>
  </si>
  <si>
    <t>Totals</t>
  </si>
  <si>
    <t xml:space="preserve">Legislative </t>
  </si>
  <si>
    <t xml:space="preserve">(Clerk/City Manager) Administration </t>
  </si>
  <si>
    <t>HR/Admin Services  (50%)</t>
  </si>
  <si>
    <t>1001 W Center/Civic Center (3%)</t>
  </si>
  <si>
    <t>HR/Admin Services   (50%)</t>
  </si>
  <si>
    <t>860.04.00.140.6100.01</t>
  </si>
  <si>
    <t>Finance</t>
  </si>
  <si>
    <t>IT</t>
  </si>
  <si>
    <t xml:space="preserve"> 830.07.00.170.6100.01</t>
  </si>
  <si>
    <t xml:space="preserve">Building Safety </t>
  </si>
  <si>
    <t>adjustment</t>
  </si>
  <si>
    <t>PG&amp;E Account Number 0553832562-1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</si>
</sst>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#,##0.000000"/>
    <numFmt numFmtId="166" formatCode="_([$$-409]* #,##0.00_);_([$$-409]* \(#,##0.00\);_([$$-409]* &quot;-&quot;??_);_(@_)"/>
    <numFmt numFmtId="167" formatCode="mm/dd/yy;@"/>
    <numFmt numFmtId="168" formatCode="mmm\ yyyy"/>
    <numFmt numFmtId="171" formatCode="mmmm\ yyyy"/>
  </numFmts>
  <fonts count="58" x14ac:knownFonts="1">
    <font>
      <sz val="12"/>
      <name val="Arial"/>
    </font>
    <font>
      <sz val="11"/>
      <color theme="1"/>
      <name val="Calibri"/>
      <family val="2"/>
      <scheme val="minor"/>
    </font>
    <font>
      <b/>
      <sz val="12"/>
      <color indexed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sz val="12"/>
      <color indexed="12"/>
      <name val="Arial"/>
      <family val="2"/>
    </font>
    <font>
      <sz val="12"/>
      <color indexed="10"/>
      <name val="Arial"/>
      <family val="2"/>
    </font>
    <font>
      <sz val="11"/>
      <name val="Cambria"/>
      <family val="1"/>
      <scheme val="major"/>
    </font>
    <font>
      <b/>
      <sz val="12"/>
      <name val="Cambria"/>
      <family val="1"/>
      <scheme val="major"/>
    </font>
    <font>
      <sz val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ambria"/>
      <family val="1"/>
      <scheme val="major"/>
    </font>
    <font>
      <b/>
      <sz val="11"/>
      <color rgb="FFFF0000"/>
      <name val="Cambria"/>
      <family val="1"/>
      <scheme val="major"/>
    </font>
    <font>
      <sz val="10"/>
      <color rgb="FFFF0000"/>
      <name val="Cambria"/>
      <family val="1"/>
      <scheme val="major"/>
    </font>
    <font>
      <b/>
      <sz val="11"/>
      <name val="Cambria"/>
      <family val="1"/>
      <scheme val="major"/>
    </font>
    <font>
      <b/>
      <u/>
      <sz val="11"/>
      <color rgb="FFFF0000"/>
      <name val="Cambria"/>
      <family val="1"/>
      <scheme val="major"/>
    </font>
    <font>
      <sz val="10"/>
      <name val="Cambria"/>
      <family val="1"/>
      <scheme val="major"/>
    </font>
    <font>
      <b/>
      <sz val="10"/>
      <name val="Cambria"/>
      <family val="1"/>
      <scheme val="major"/>
    </font>
    <font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b/>
      <sz val="16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12"/>
      <name val="Arial"/>
      <family val="2"/>
    </font>
    <font>
      <b/>
      <sz val="16"/>
      <color theme="9" tint="-0.499984740745262"/>
      <name val="Arial"/>
      <family val="2"/>
    </font>
    <font>
      <sz val="12"/>
      <color theme="9" tint="-0.499984740745262"/>
      <name val="Arial"/>
      <family val="2"/>
    </font>
    <font>
      <sz val="12"/>
      <color theme="1"/>
      <name val="Arial"/>
      <family val="2"/>
    </font>
    <font>
      <sz val="12"/>
      <color rgb="FF0070C0"/>
      <name val="Arial"/>
      <family val="2"/>
    </font>
    <font>
      <b/>
      <sz val="12"/>
      <color theme="9" tint="-0.499984740745262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color indexed="12"/>
      <name val="Arial"/>
      <family val="2"/>
    </font>
    <font>
      <b/>
      <sz val="11"/>
      <name val="Arial"/>
      <family val="2"/>
    </font>
    <font>
      <b/>
      <sz val="13"/>
      <name val="Cambria"/>
      <family val="1"/>
      <scheme val="major"/>
    </font>
    <font>
      <sz val="13"/>
      <name val="Arial"/>
      <family val="2"/>
    </font>
    <font>
      <b/>
      <sz val="13"/>
      <color rgb="FFFF0000"/>
      <name val="Cambria"/>
      <family val="1"/>
      <scheme val="major"/>
    </font>
    <font>
      <sz val="13"/>
      <name val="Cambria"/>
      <family val="1"/>
      <scheme val="major"/>
    </font>
    <font>
      <sz val="13"/>
      <color rgb="FFFF0000"/>
      <name val="Cambria"/>
      <family val="1"/>
      <scheme val="major"/>
    </font>
    <font>
      <b/>
      <i/>
      <sz val="12"/>
      <name val="Arial"/>
      <family val="2"/>
    </font>
    <font>
      <b/>
      <sz val="14"/>
      <color indexed="12"/>
      <name val="Arial"/>
      <family val="2"/>
    </font>
    <font>
      <sz val="14"/>
      <name val="Arial"/>
      <family val="2"/>
    </font>
    <font>
      <sz val="14"/>
      <color rgb="FFFF0000"/>
      <name val="Arial"/>
      <family val="2"/>
    </font>
    <font>
      <b/>
      <u/>
      <sz val="14"/>
      <name val="Arial"/>
      <family val="2"/>
    </font>
    <font>
      <b/>
      <sz val="14"/>
      <color theme="4" tint="-0.249977111117893"/>
      <name val="Arial"/>
      <family val="2"/>
    </font>
    <font>
      <sz val="14"/>
      <color indexed="12"/>
      <name val="Arial"/>
      <family val="2"/>
    </font>
    <font>
      <b/>
      <sz val="12"/>
      <name val="Calibri"/>
      <family val="2"/>
      <scheme val="minor"/>
    </font>
    <font>
      <b/>
      <sz val="12"/>
      <color rgb="FF00B050"/>
      <name val="Calibri"/>
      <family val="2"/>
      <scheme val="minor"/>
    </font>
    <font>
      <sz val="13"/>
      <name val="Cambria"/>
      <family val="1"/>
    </font>
    <font>
      <b/>
      <sz val="14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Arial"/>
      <family val="2"/>
    </font>
    <font>
      <b/>
      <sz val="12"/>
      <color rgb="FF008000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6337778862885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auto="1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7">
    <xf numFmtId="0" fontId="0" fillId="0" borderId="0"/>
    <xf numFmtId="44" fontId="10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</cellStyleXfs>
  <cellXfs count="745">
    <xf numFmtId="0" fontId="0" fillId="0" borderId="0" xfId="0"/>
    <xf numFmtId="14" fontId="2" fillId="0" borderId="0" xfId="0" applyNumberFormat="1" applyFont="1" applyFill="1" applyAlignment="1">
      <alignment horizontal="center"/>
    </xf>
    <xf numFmtId="2" fontId="3" fillId="0" borderId="0" xfId="0" applyNumberFormat="1" applyFont="1" applyAlignment="1"/>
    <xf numFmtId="2" fontId="3" fillId="0" borderId="0" xfId="0" applyNumberFormat="1" applyFont="1" applyBorder="1" applyAlignment="1" applyProtection="1">
      <protection locked="0"/>
    </xf>
    <xf numFmtId="0" fontId="3" fillId="0" borderId="0" xfId="0" applyFont="1"/>
    <xf numFmtId="0" fontId="3" fillId="0" borderId="0" xfId="0" applyNumberFormat="1" applyFont="1" applyAlignment="1">
      <alignment horizontal="center"/>
    </xf>
    <xf numFmtId="2" fontId="3" fillId="0" borderId="0" xfId="0" applyNumberFormat="1" applyFont="1" applyBorder="1" applyAlignment="1"/>
    <xf numFmtId="43" fontId="3" fillId="0" borderId="0" xfId="0" applyNumberFormat="1" applyFont="1" applyAlignment="1"/>
    <xf numFmtId="43" fontId="3" fillId="0" borderId="0" xfId="0" applyNumberFormat="1" applyFont="1" applyBorder="1" applyAlignment="1"/>
    <xf numFmtId="0" fontId="3" fillId="0" borderId="0" xfId="0" applyNumberFormat="1" applyFont="1" applyAlignment="1">
      <alignment horizontal="left"/>
    </xf>
    <xf numFmtId="44" fontId="3" fillId="0" borderId="0" xfId="0" applyNumberFormat="1" applyFont="1" applyAlignment="1"/>
    <xf numFmtId="44" fontId="3" fillId="0" borderId="0" xfId="0" applyNumberFormat="1" applyFont="1" applyBorder="1" applyAlignment="1"/>
    <xf numFmtId="2" fontId="3" fillId="0" borderId="0" xfId="0" quotePrefix="1" applyNumberFormat="1" applyFont="1" applyAlignment="1"/>
    <xf numFmtId="164" fontId="3" fillId="0" borderId="0" xfId="0" applyNumberFormat="1" applyFont="1" applyAlignment="1"/>
    <xf numFmtId="164" fontId="3" fillId="0" borderId="0" xfId="0" applyNumberFormat="1" applyFont="1"/>
    <xf numFmtId="0" fontId="5" fillId="0" borderId="0" xfId="0" applyNumberFormat="1" applyFont="1" applyAlignment="1">
      <alignment horizontal="left"/>
    </xf>
    <xf numFmtId="44" fontId="3" fillId="0" borderId="1" xfId="0" applyNumberFormat="1" applyFont="1" applyBorder="1" applyAlignment="1"/>
    <xf numFmtId="0" fontId="3" fillId="0" borderId="0" xfId="0" applyFont="1" applyBorder="1"/>
    <xf numFmtId="44" fontId="4" fillId="0" borderId="0" xfId="0" applyNumberFormat="1" applyFont="1" applyAlignment="1"/>
    <xf numFmtId="0" fontId="3" fillId="0" borderId="0" xfId="0" applyNumberFormat="1" applyFont="1" applyBorder="1" applyAlignment="1">
      <alignment horizontal="center"/>
    </xf>
    <xf numFmtId="2" fontId="3" fillId="0" borderId="0" xfId="0" quotePrefix="1" applyNumberFormat="1" applyFont="1" applyBorder="1" applyAlignment="1"/>
    <xf numFmtId="2" fontId="4" fillId="0" borderId="0" xfId="0" applyNumberFormat="1" applyFont="1" applyAlignment="1"/>
    <xf numFmtId="2" fontId="4" fillId="0" borderId="0" xfId="0" applyNumberFormat="1" applyFont="1" applyBorder="1" applyAlignment="1" applyProtection="1">
      <alignment horizontal="right"/>
      <protection locked="0"/>
    </xf>
    <xf numFmtId="0" fontId="3" fillId="0" borderId="0" xfId="0" quotePrefix="1" applyNumberFormat="1" applyFont="1" applyAlignment="1">
      <alignment horizontal="left"/>
    </xf>
    <xf numFmtId="0" fontId="3" fillId="0" borderId="0" xfId="0" quotePrefix="1" applyNumberFormat="1" applyFont="1" applyBorder="1" applyAlignment="1">
      <alignment horizontal="left"/>
    </xf>
    <xf numFmtId="0" fontId="3" fillId="0" borderId="0" xfId="0" applyNumberFormat="1" applyFont="1" applyBorder="1" applyAlignment="1">
      <alignment horizontal="left"/>
    </xf>
    <xf numFmtId="1" fontId="3" fillId="0" borderId="0" xfId="0" applyNumberFormat="1" applyFont="1" applyAlignment="1">
      <alignment horizontal="left"/>
    </xf>
    <xf numFmtId="2" fontId="2" fillId="0" borderId="0" xfId="0" applyNumberFormat="1" applyFont="1" applyFill="1" applyAlignment="1">
      <alignment horizontal="center"/>
    </xf>
    <xf numFmtId="0" fontId="3" fillId="0" borderId="0" xfId="0" applyNumberFormat="1" applyFont="1" applyFill="1" applyAlignment="1">
      <alignment horizontal="left"/>
    </xf>
    <xf numFmtId="0" fontId="3" fillId="0" borderId="0" xfId="0" quotePrefix="1" applyNumberFormat="1" applyFont="1" applyFill="1" applyAlignment="1">
      <alignment horizontal="left"/>
    </xf>
    <xf numFmtId="2" fontId="3" fillId="0" borderId="0" xfId="0" applyNumberFormat="1" applyFont="1" applyAlignment="1">
      <alignment horizontal="left"/>
    </xf>
    <xf numFmtId="2" fontId="3" fillId="0" borderId="0" xfId="0" applyNumberFormat="1" applyFont="1" applyBorder="1" applyAlignment="1">
      <alignment horizontal="left"/>
    </xf>
    <xf numFmtId="2" fontId="3" fillId="0" borderId="0" xfId="0" applyNumberFormat="1" applyFont="1" applyFill="1" applyAlignment="1">
      <alignment horizontal="left" vertical="center"/>
    </xf>
    <xf numFmtId="2" fontId="3" fillId="0" borderId="0" xfId="0" applyNumberFormat="1" applyFont="1" applyFill="1" applyBorder="1" applyAlignment="1" applyProtection="1">
      <alignment vertical="center"/>
      <protection locked="0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NumberFormat="1" applyFont="1" applyFill="1" applyAlignment="1">
      <alignment horizontal="left" vertical="center"/>
    </xf>
    <xf numFmtId="0" fontId="3" fillId="0" borderId="0" xfId="0" applyNumberFormat="1" applyFont="1" applyFill="1" applyBorder="1" applyAlignment="1">
      <alignment horizontal="left" vertical="center"/>
    </xf>
    <xf numFmtId="2" fontId="3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44" fontId="3" fillId="2" borderId="0" xfId="0" applyNumberFormat="1" applyFont="1" applyFill="1" applyAlignment="1">
      <alignment vertical="center"/>
    </xf>
    <xf numFmtId="2" fontId="3" fillId="0" borderId="0" xfId="0" applyNumberFormat="1" applyFont="1" applyAlignment="1">
      <alignment horizontal="left" vertical="center"/>
    </xf>
    <xf numFmtId="2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44" fontId="3" fillId="0" borderId="0" xfId="0" applyNumberFormat="1" applyFont="1" applyFill="1" applyAlignment="1">
      <alignment vertical="center"/>
    </xf>
    <xf numFmtId="44" fontId="3" fillId="0" borderId="0" xfId="0" applyNumberFormat="1" applyFont="1" applyFill="1" applyBorder="1" applyAlignment="1">
      <alignment vertical="center"/>
    </xf>
    <xf numFmtId="14" fontId="2" fillId="0" borderId="0" xfId="0" applyNumberFormat="1" applyFont="1" applyFill="1" applyAlignment="1">
      <alignment horizontal="center" vertical="center"/>
    </xf>
    <xf numFmtId="2" fontId="3" fillId="0" borderId="0" xfId="0" applyNumberFormat="1" applyFont="1" applyBorder="1" applyAlignment="1" applyProtection="1">
      <alignment vertical="center"/>
      <protection locked="0"/>
    </xf>
    <xf numFmtId="2" fontId="3" fillId="0" borderId="0" xfId="0" applyNumberFormat="1" applyFont="1" applyFill="1" applyAlignment="1">
      <alignment vertical="center"/>
    </xf>
    <xf numFmtId="0" fontId="3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2" fontId="3" fillId="0" borderId="0" xfId="0" quotePrefix="1" applyNumberFormat="1" applyFont="1" applyAlignment="1">
      <alignment vertical="center"/>
    </xf>
    <xf numFmtId="0" fontId="3" fillId="0" borderId="0" xfId="0" quotePrefix="1" applyNumberFormat="1" applyFont="1" applyAlignment="1">
      <alignment vertical="center"/>
    </xf>
    <xf numFmtId="4" fontId="3" fillId="0" borderId="0" xfId="0" applyNumberFormat="1" applyFont="1" applyFill="1" applyAlignment="1">
      <alignment vertical="center"/>
    </xf>
    <xf numFmtId="4" fontId="3" fillId="0" borderId="0" xfId="0" applyNumberFormat="1" applyFont="1" applyAlignment="1">
      <alignment vertical="center"/>
    </xf>
    <xf numFmtId="4" fontId="3" fillId="0" borderId="0" xfId="0" applyNumberFormat="1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2" fontId="3" fillId="0" borderId="0" xfId="0" applyNumberFormat="1" applyFont="1" applyFill="1" applyBorder="1" applyAlignment="1">
      <alignment vertical="center"/>
    </xf>
    <xf numFmtId="164" fontId="3" fillId="0" borderId="0" xfId="0" applyNumberFormat="1" applyFont="1" applyFill="1" applyAlignment="1">
      <alignment vertical="center"/>
    </xf>
    <xf numFmtId="164" fontId="3" fillId="0" borderId="0" xfId="0" applyNumberFormat="1" applyFont="1" applyAlignment="1">
      <alignment vertical="center"/>
    </xf>
    <xf numFmtId="49" fontId="4" fillId="8" borderId="0" xfId="0" applyNumberFormat="1" applyFont="1" applyFill="1" applyAlignment="1">
      <alignment horizontal="center" vertical="center" wrapText="1"/>
    </xf>
    <xf numFmtId="44" fontId="3" fillId="0" borderId="0" xfId="0" applyNumberFormat="1" applyFont="1" applyAlignment="1">
      <alignment vertical="center"/>
    </xf>
    <xf numFmtId="49" fontId="4" fillId="8" borderId="0" xfId="0" applyNumberFormat="1" applyFont="1" applyFill="1" applyAlignment="1">
      <alignment horizontal="left" vertical="center" wrapText="1"/>
    </xf>
    <xf numFmtId="49" fontId="4" fillId="8" borderId="0" xfId="0" applyNumberFormat="1" applyFont="1" applyFill="1" applyBorder="1" applyAlignment="1" applyProtection="1">
      <alignment horizontal="left" vertical="center" wrapText="1"/>
      <protection locked="0"/>
    </xf>
    <xf numFmtId="49" fontId="4" fillId="8" borderId="0" xfId="0" applyNumberFormat="1" applyFont="1" applyFill="1" applyAlignment="1">
      <alignment vertical="center" wrapText="1"/>
    </xf>
    <xf numFmtId="43" fontId="3" fillId="0" borderId="0" xfId="0" applyNumberFormat="1" applyFont="1" applyAlignment="1">
      <alignment vertical="center"/>
    </xf>
    <xf numFmtId="2" fontId="3" fillId="0" borderId="0" xfId="0" quotePrefix="1" applyNumberFormat="1" applyFont="1" applyAlignment="1">
      <alignment horizontal="left" vertical="center"/>
    </xf>
    <xf numFmtId="0" fontId="3" fillId="0" borderId="0" xfId="0" quotePrefix="1" applyNumberFormat="1" applyFont="1" applyAlignment="1">
      <alignment horizontal="left" vertical="center"/>
    </xf>
    <xf numFmtId="2" fontId="3" fillId="0" borderId="1" xfId="0" applyNumberFormat="1" applyFont="1" applyBorder="1" applyAlignment="1">
      <alignment vertical="center"/>
    </xf>
    <xf numFmtId="0" fontId="5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vertical="center"/>
    </xf>
    <xf numFmtId="2" fontId="4" fillId="0" borderId="0" xfId="0" applyNumberFormat="1" applyFont="1" applyBorder="1" applyAlignment="1" applyProtection="1">
      <alignment horizontal="right" vertical="center"/>
      <protection locked="0"/>
    </xf>
    <xf numFmtId="44" fontId="4" fillId="0" borderId="0" xfId="0" applyNumberFormat="1" applyFont="1" applyFill="1" applyAlignment="1">
      <alignment vertical="center"/>
    </xf>
    <xf numFmtId="0" fontId="5" fillId="0" borderId="0" xfId="0" applyNumberFormat="1" applyFont="1" applyAlignment="1">
      <alignment vertical="center"/>
    </xf>
    <xf numFmtId="44" fontId="3" fillId="0" borderId="0" xfId="0" applyNumberFormat="1" applyFont="1" applyBorder="1" applyAlignment="1">
      <alignment vertical="center"/>
    </xf>
    <xf numFmtId="44" fontId="3" fillId="0" borderId="1" xfId="0" applyNumberFormat="1" applyFont="1" applyBorder="1" applyAlignment="1">
      <alignment vertical="center"/>
    </xf>
    <xf numFmtId="2" fontId="4" fillId="0" borderId="0" xfId="0" applyNumberFormat="1" applyFont="1" applyBorder="1" applyAlignment="1">
      <alignment horizontal="left"/>
    </xf>
    <xf numFmtId="2" fontId="3" fillId="0" borderId="0" xfId="0" applyNumberFormat="1" applyFont="1" applyBorder="1" applyAlignment="1">
      <alignment horizontal="left" vertical="center"/>
    </xf>
    <xf numFmtId="44" fontId="4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39" fontId="3" fillId="0" borderId="0" xfId="0" applyNumberFormat="1" applyFont="1" applyAlignment="1">
      <alignment vertical="center"/>
    </xf>
    <xf numFmtId="0" fontId="3" fillId="0" borderId="0" xfId="0" applyNumberFormat="1" applyFont="1" applyFill="1" applyBorder="1" applyAlignment="1">
      <alignment horizontal="left"/>
    </xf>
    <xf numFmtId="44" fontId="3" fillId="0" borderId="0" xfId="0" applyNumberFormat="1" applyFont="1" applyFill="1" applyAlignment="1">
      <alignment horizontal="left" vertical="center"/>
    </xf>
    <xf numFmtId="49" fontId="4" fillId="0" borderId="0" xfId="0" applyNumberFormat="1" applyFont="1" applyFill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/>
    </xf>
    <xf numFmtId="0" fontId="8" fillId="0" borderId="0" xfId="0" applyNumberFormat="1" applyFont="1" applyBorder="1" applyAlignment="1">
      <alignment vertical="center"/>
    </xf>
    <xf numFmtId="0" fontId="8" fillId="0" borderId="0" xfId="0" applyNumberFormat="1" applyFont="1" applyBorder="1" applyAlignment="1">
      <alignment horizontal="left" vertical="center"/>
    </xf>
    <xf numFmtId="44" fontId="8" fillId="0" borderId="0" xfId="0" applyNumberFormat="1" applyFont="1" applyFill="1" applyBorder="1" applyAlignment="1">
      <alignment vertical="center"/>
    </xf>
    <xf numFmtId="0" fontId="8" fillId="0" borderId="0" xfId="0" applyNumberFormat="1" applyFont="1" applyBorder="1" applyAlignment="1">
      <alignment horizontal="center" vertical="center"/>
    </xf>
    <xf numFmtId="0" fontId="9" fillId="0" borderId="0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44" fontId="8" fillId="0" borderId="0" xfId="0" applyNumberFormat="1" applyFont="1" applyFill="1" applyBorder="1" applyAlignment="1">
      <alignment horizontal="center" vertical="center"/>
    </xf>
    <xf numFmtId="166" fontId="3" fillId="0" borderId="0" xfId="0" applyNumberFormat="1" applyFont="1" applyAlignment="1">
      <alignment vertical="center"/>
    </xf>
    <xf numFmtId="44" fontId="2" fillId="0" borderId="0" xfId="0" applyNumberFormat="1" applyFont="1" applyFill="1" applyAlignment="1">
      <alignment vertical="center"/>
    </xf>
    <xf numFmtId="2" fontId="3" fillId="10" borderId="0" xfId="0" applyNumberFormat="1" applyFont="1" applyFill="1" applyAlignment="1">
      <alignment vertical="center"/>
    </xf>
    <xf numFmtId="0" fontId="3" fillId="10" borderId="0" xfId="0" applyFont="1" applyFill="1" applyAlignment="1">
      <alignment vertical="center"/>
    </xf>
    <xf numFmtId="0" fontId="8" fillId="0" borderId="1" xfId="0" applyNumberFormat="1" applyFont="1" applyBorder="1" applyAlignment="1">
      <alignment vertical="center"/>
    </xf>
    <xf numFmtId="2" fontId="3" fillId="0" borderId="8" xfId="0" applyNumberFormat="1" applyFont="1" applyBorder="1" applyAlignment="1">
      <alignment vertical="center"/>
    </xf>
    <xf numFmtId="0" fontId="3" fillId="0" borderId="8" xfId="0" applyFont="1" applyBorder="1" applyAlignment="1">
      <alignment vertical="center"/>
    </xf>
    <xf numFmtId="2" fontId="4" fillId="0" borderId="0" xfId="0" applyNumberFormat="1" applyFont="1" applyAlignment="1">
      <alignment vertical="center"/>
    </xf>
    <xf numFmtId="0" fontId="4" fillId="0" borderId="0" xfId="0" applyFont="1" applyBorder="1" applyAlignment="1">
      <alignment vertical="center"/>
    </xf>
    <xf numFmtId="2" fontId="4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vertical="center"/>
    </xf>
    <xf numFmtId="44" fontId="13" fillId="0" borderId="0" xfId="0" applyNumberFormat="1" applyFont="1" applyFill="1" applyBorder="1" applyAlignment="1">
      <alignment vertical="center"/>
    </xf>
    <xf numFmtId="44" fontId="13" fillId="0" borderId="0" xfId="0" applyNumberFormat="1" applyFont="1" applyBorder="1" applyAlignment="1">
      <alignment vertical="center"/>
    </xf>
    <xf numFmtId="44" fontId="16" fillId="0" borderId="0" xfId="0" applyNumberFormat="1" applyFont="1" applyBorder="1" applyAlignment="1">
      <alignment horizontal="center" vertical="center"/>
    </xf>
    <xf numFmtId="44" fontId="17" fillId="0" borderId="0" xfId="0" applyNumberFormat="1" applyFont="1" applyBorder="1" applyAlignment="1">
      <alignment vertical="center"/>
    </xf>
    <xf numFmtId="44" fontId="14" fillId="0" borderId="0" xfId="0" applyNumberFormat="1" applyFont="1" applyBorder="1" applyAlignment="1">
      <alignment vertical="center"/>
    </xf>
    <xf numFmtId="0" fontId="13" fillId="0" borderId="0" xfId="0" applyNumberFormat="1" applyFont="1" applyBorder="1" applyAlignment="1">
      <alignment vertical="center"/>
    </xf>
    <xf numFmtId="0" fontId="8" fillId="0" borderId="0" xfId="0" applyNumberFormat="1" applyFont="1" applyFill="1" applyBorder="1" applyAlignment="1">
      <alignment vertical="center"/>
    </xf>
    <xf numFmtId="0" fontId="8" fillId="0" borderId="1" xfId="0" applyNumberFormat="1" applyFont="1" applyFill="1" applyBorder="1" applyAlignment="1">
      <alignment vertical="center"/>
    </xf>
    <xf numFmtId="0" fontId="18" fillId="0" borderId="0" xfId="0" applyNumberFormat="1" applyFont="1" applyFill="1" applyBorder="1" applyAlignment="1">
      <alignment vertical="center"/>
    </xf>
    <xf numFmtId="44" fontId="0" fillId="0" borderId="0" xfId="0" applyNumberFormat="1" applyFill="1"/>
    <xf numFmtId="8" fontId="8" fillId="0" borderId="0" xfId="0" applyNumberFormat="1" applyFont="1" applyBorder="1" applyAlignment="1">
      <alignment vertical="center"/>
    </xf>
    <xf numFmtId="0" fontId="15" fillId="0" borderId="0" xfId="0" applyNumberFormat="1" applyFont="1" applyBorder="1" applyAlignment="1">
      <alignment vertical="center"/>
    </xf>
    <xf numFmtId="0" fontId="18" fillId="0" borderId="0" xfId="0" applyNumberFormat="1" applyFont="1" applyBorder="1" applyAlignment="1">
      <alignment vertical="center"/>
    </xf>
    <xf numFmtId="0" fontId="19" fillId="0" borderId="0" xfId="0" applyNumberFormat="1" applyFont="1" applyBorder="1" applyAlignment="1">
      <alignment vertical="center"/>
    </xf>
    <xf numFmtId="8" fontId="13" fillId="0" borderId="0" xfId="0" applyNumberFormat="1" applyFont="1" applyBorder="1" applyAlignment="1">
      <alignment vertical="center"/>
    </xf>
    <xf numFmtId="0" fontId="20" fillId="0" borderId="0" xfId="0" applyFont="1"/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3" fillId="0" borderId="0" xfId="0" applyNumberFormat="1" applyFont="1" applyAlignment="1"/>
    <xf numFmtId="40" fontId="22" fillId="7" borderId="19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/>
    </xf>
    <xf numFmtId="40" fontId="4" fillId="0" borderId="0" xfId="0" applyNumberFormat="1" applyFont="1" applyFill="1" applyBorder="1" applyAlignment="1"/>
    <xf numFmtId="8" fontId="3" fillId="0" borderId="0" xfId="0" applyNumberFormat="1" applyFont="1" applyAlignment="1">
      <alignment vertical="center"/>
    </xf>
    <xf numFmtId="44" fontId="4" fillId="0" borderId="3" xfId="0" applyNumberFormat="1" applyFont="1" applyFill="1" applyBorder="1" applyAlignment="1">
      <alignment vertical="center"/>
    </xf>
    <xf numFmtId="0" fontId="0" fillId="0" borderId="0" xfId="0" applyProtection="1">
      <protection locked="0"/>
    </xf>
    <xf numFmtId="0" fontId="22" fillId="7" borderId="13" xfId="0" applyNumberFormat="1" applyFont="1" applyFill="1" applyBorder="1" applyAlignment="1" applyProtection="1">
      <alignment horizontal="center" vertical="center"/>
      <protection locked="0"/>
    </xf>
    <xf numFmtId="4" fontId="22" fillId="7" borderId="13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4" fillId="0" borderId="14" xfId="0" applyNumberFormat="1" applyFont="1" applyFill="1" applyBorder="1" applyAlignment="1" applyProtection="1">
      <alignment horizontal="right"/>
      <protection locked="0"/>
    </xf>
    <xf numFmtId="40" fontId="4" fillId="0" borderId="19" xfId="0" applyNumberFormat="1" applyFont="1" applyFill="1" applyBorder="1" applyAlignment="1" applyProtection="1">
      <alignment horizontal="right"/>
      <protection locked="0"/>
    </xf>
    <xf numFmtId="0" fontId="15" fillId="0" borderId="0" xfId="0" applyNumberFormat="1" applyFont="1" applyFill="1" applyBorder="1" applyAlignment="1">
      <alignment vertical="center"/>
    </xf>
    <xf numFmtId="44" fontId="3" fillId="0" borderId="0" xfId="1" applyFont="1" applyAlignment="1">
      <alignment vertical="center"/>
    </xf>
    <xf numFmtId="0" fontId="3" fillId="0" borderId="0" xfId="2"/>
    <xf numFmtId="0" fontId="4" fillId="0" borderId="0" xfId="2" applyFont="1" applyBorder="1" applyAlignment="1">
      <alignment horizontal="center"/>
    </xf>
    <xf numFmtId="0" fontId="0" fillId="0" borderId="0" xfId="0" applyAlignment="1"/>
    <xf numFmtId="0" fontId="3" fillId="0" borderId="0" xfId="2" applyBorder="1"/>
    <xf numFmtId="4" fontId="22" fillId="7" borderId="13" xfId="2" applyNumberFormat="1" applyFont="1" applyFill="1" applyBorder="1" applyAlignment="1">
      <alignment horizontal="center" vertical="center"/>
    </xf>
    <xf numFmtId="44" fontId="3" fillId="0" borderId="0" xfId="3" applyFont="1" applyBorder="1" applyAlignment="1"/>
    <xf numFmtId="0" fontId="3" fillId="0" borderId="0" xfId="2" applyNumberFormat="1" applyFont="1" applyBorder="1" applyAlignment="1"/>
    <xf numFmtId="0" fontId="3" fillId="0" borderId="0" xfId="2" applyBorder="1" applyAlignment="1">
      <alignment vertical="center"/>
    </xf>
    <xf numFmtId="44" fontId="3" fillId="0" borderId="0" xfId="2" applyNumberFormat="1" applyFont="1" applyBorder="1" applyAlignment="1"/>
    <xf numFmtId="16" fontId="3" fillId="0" borderId="0" xfId="2" applyNumberFormat="1" applyFont="1" applyBorder="1" applyAlignment="1"/>
    <xf numFmtId="0" fontId="4" fillId="0" borderId="0" xfId="2" applyNumberFormat="1" applyFont="1" applyFill="1" applyBorder="1" applyAlignment="1">
      <alignment horizontal="center"/>
    </xf>
    <xf numFmtId="44" fontId="3" fillId="0" borderId="0" xfId="2" applyNumberFormat="1" applyFont="1" applyAlignment="1"/>
    <xf numFmtId="0" fontId="3" fillId="0" borderId="0" xfId="2" applyNumberFormat="1" applyFont="1" applyAlignment="1"/>
    <xf numFmtId="44" fontId="3" fillId="0" borderId="0" xfId="3" applyFont="1" applyAlignment="1"/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vertical="top"/>
    </xf>
    <xf numFmtId="0" fontId="0" fillId="13" borderId="28" xfId="0" applyFill="1" applyBorder="1"/>
    <xf numFmtId="0" fontId="0" fillId="13" borderId="29" xfId="0" applyFill="1" applyBorder="1"/>
    <xf numFmtId="0" fontId="4" fillId="0" borderId="0" xfId="0" applyFont="1" applyAlignment="1">
      <alignment horizontal="left" vertical="top"/>
    </xf>
    <xf numFmtId="0" fontId="4" fillId="12" borderId="31" xfId="0" applyFont="1" applyFill="1" applyBorder="1"/>
    <xf numFmtId="0" fontId="4" fillId="12" borderId="8" xfId="0" applyFont="1" applyFill="1" applyBorder="1"/>
    <xf numFmtId="0" fontId="33" fillId="0" borderId="0" xfId="0" applyNumberFormat="1" applyFont="1" applyAlignment="1">
      <alignment horizontal="left" vertical="center"/>
    </xf>
    <xf numFmtId="2" fontId="33" fillId="0" borderId="0" xfId="0" applyNumberFormat="1" applyFont="1" applyAlignment="1">
      <alignment vertical="center"/>
    </xf>
    <xf numFmtId="2" fontId="33" fillId="0" borderId="0" xfId="0" applyNumberFormat="1" applyFont="1" applyBorder="1" applyAlignment="1" applyProtection="1">
      <alignment vertical="center"/>
      <protection locked="0"/>
    </xf>
    <xf numFmtId="166" fontId="34" fillId="0" borderId="0" xfId="0" applyNumberFormat="1" applyFont="1" applyFill="1" applyAlignment="1">
      <alignment vertical="center"/>
    </xf>
    <xf numFmtId="44" fontId="34" fillId="0" borderId="0" xfId="0" applyNumberFormat="1" applyFont="1" applyFill="1" applyAlignment="1">
      <alignment vertical="center"/>
    </xf>
    <xf numFmtId="49" fontId="35" fillId="8" borderId="0" xfId="0" applyNumberFormat="1" applyFont="1" applyFill="1" applyAlignment="1">
      <alignment horizontal="left" vertical="center" wrapText="1"/>
    </xf>
    <xf numFmtId="49" fontId="35" fillId="8" borderId="0" xfId="0" applyNumberFormat="1" applyFont="1" applyFill="1" applyBorder="1" applyAlignment="1" applyProtection="1">
      <alignment horizontal="left" vertical="center" wrapText="1"/>
      <protection locked="0"/>
    </xf>
    <xf numFmtId="2" fontId="35" fillId="0" borderId="0" xfId="0" applyNumberFormat="1" applyFont="1" applyFill="1" applyAlignment="1">
      <alignment horizontal="left" vertical="center"/>
    </xf>
    <xf numFmtId="166" fontId="33" fillId="0" borderId="0" xfId="0" applyNumberFormat="1" applyFont="1" applyAlignment="1">
      <alignment vertical="center"/>
    </xf>
    <xf numFmtId="44" fontId="33" fillId="0" borderId="0" xfId="0" applyNumberFormat="1" applyFont="1" applyAlignment="1">
      <alignment vertical="center"/>
    </xf>
    <xf numFmtId="2" fontId="33" fillId="0" borderId="0" xfId="0" quotePrefix="1" applyNumberFormat="1" applyFont="1" applyAlignment="1">
      <alignment vertical="center"/>
    </xf>
    <xf numFmtId="0" fontId="33" fillId="0" borderId="0" xfId="0" quotePrefix="1" applyNumberFormat="1" applyFont="1" applyAlignment="1">
      <alignment vertical="center"/>
    </xf>
    <xf numFmtId="1" fontId="33" fillId="0" borderId="0" xfId="0" quotePrefix="1" applyNumberFormat="1" applyFont="1" applyAlignment="1">
      <alignment horizontal="left" vertical="center"/>
    </xf>
    <xf numFmtId="44" fontId="33" fillId="0" borderId="0" xfId="0" applyNumberFormat="1" applyFont="1" applyBorder="1" applyAlignment="1">
      <alignment vertical="center"/>
    </xf>
    <xf numFmtId="0" fontId="33" fillId="0" borderId="0" xfId="0" quotePrefix="1" applyNumberFormat="1" applyFont="1" applyAlignment="1">
      <alignment horizontal="left" vertical="center"/>
    </xf>
    <xf numFmtId="4" fontId="33" fillId="0" borderId="0" xfId="0" quotePrefix="1" applyNumberFormat="1" applyFont="1" applyAlignment="1">
      <alignment vertical="center"/>
    </xf>
    <xf numFmtId="166" fontId="33" fillId="0" borderId="0" xfId="0" applyNumberFormat="1" applyFont="1" applyBorder="1" applyAlignment="1">
      <alignment vertical="center"/>
    </xf>
    <xf numFmtId="1" fontId="33" fillId="0" borderId="0" xfId="0" applyNumberFormat="1" applyFont="1" applyAlignment="1">
      <alignment horizontal="left" vertical="center"/>
    </xf>
    <xf numFmtId="0" fontId="33" fillId="0" borderId="0" xfId="0" applyNumberFormat="1" applyFont="1" applyFill="1" applyAlignment="1">
      <alignment horizontal="left" vertical="center"/>
    </xf>
    <xf numFmtId="2" fontId="33" fillId="0" borderId="0" xfId="0" quotePrefix="1" applyNumberFormat="1" applyFont="1" applyFill="1" applyAlignment="1">
      <alignment vertical="center"/>
    </xf>
    <xf numFmtId="166" fontId="33" fillId="0" borderId="0" xfId="0" applyNumberFormat="1" applyFont="1" applyFill="1" applyAlignment="1">
      <alignment vertical="center"/>
    </xf>
    <xf numFmtId="44" fontId="33" fillId="0" borderId="0" xfId="0" applyNumberFormat="1" applyFont="1" applyFill="1" applyAlignment="1">
      <alignment vertical="center"/>
    </xf>
    <xf numFmtId="0" fontId="33" fillId="0" borderId="0" xfId="0" applyNumberFormat="1" applyFont="1" applyBorder="1" applyAlignment="1">
      <alignment horizontal="left" vertical="center"/>
    </xf>
    <xf numFmtId="2" fontId="33" fillId="0" borderId="0" xfId="0" quotePrefix="1" applyNumberFormat="1" applyFont="1" applyBorder="1" applyAlignment="1">
      <alignment vertical="center"/>
    </xf>
    <xf numFmtId="0" fontId="33" fillId="0" borderId="0" xfId="0" quotePrefix="1" applyNumberFormat="1" applyFont="1" applyBorder="1" applyAlignment="1">
      <alignment horizontal="left" vertical="center"/>
    </xf>
    <xf numFmtId="0" fontId="33" fillId="9" borderId="0" xfId="0" applyNumberFormat="1" applyFont="1" applyFill="1" applyAlignment="1">
      <alignment horizontal="left" vertical="center"/>
    </xf>
    <xf numFmtId="1" fontId="33" fillId="9" borderId="0" xfId="0" quotePrefix="1" applyNumberFormat="1" applyFont="1" applyFill="1" applyAlignment="1">
      <alignment horizontal="left" vertical="center"/>
    </xf>
    <xf numFmtId="2" fontId="33" fillId="9" borderId="0" xfId="0" applyNumberFormat="1" applyFont="1" applyFill="1" applyBorder="1" applyAlignment="1" applyProtection="1">
      <alignment vertical="center"/>
      <protection locked="0"/>
    </xf>
    <xf numFmtId="166" fontId="33" fillId="2" borderId="0" xfId="0" applyNumberFormat="1" applyFont="1" applyFill="1" applyBorder="1" applyAlignment="1">
      <alignment vertical="center"/>
    </xf>
    <xf numFmtId="44" fontId="33" fillId="2" borderId="0" xfId="0" applyNumberFormat="1" applyFont="1" applyFill="1" applyBorder="1" applyAlignment="1">
      <alignment vertical="center"/>
    </xf>
    <xf numFmtId="2" fontId="35" fillId="0" borderId="0" xfId="0" applyNumberFormat="1" applyFont="1" applyBorder="1" applyAlignment="1" applyProtection="1">
      <alignment horizontal="right" vertical="center"/>
      <protection locked="0"/>
    </xf>
    <xf numFmtId="166" fontId="35" fillId="0" borderId="4" xfId="0" applyNumberFormat="1" applyFont="1" applyFill="1" applyBorder="1" applyAlignment="1">
      <alignment vertical="center"/>
    </xf>
    <xf numFmtId="2" fontId="33" fillId="0" borderId="0" xfId="0" quotePrefix="1" applyNumberFormat="1" applyFont="1" applyAlignment="1">
      <alignment horizontal="left" vertical="center"/>
    </xf>
    <xf numFmtId="4" fontId="36" fillId="5" borderId="5" xfId="0" applyNumberFormat="1" applyFont="1" applyFill="1" applyBorder="1" applyAlignment="1">
      <alignment horizontal="center" vertical="center"/>
    </xf>
    <xf numFmtId="4" fontId="36" fillId="5" borderId="6" xfId="0" applyNumberFormat="1" applyFont="1" applyFill="1" applyBorder="1" applyAlignment="1">
      <alignment horizontal="center" vertical="center"/>
    </xf>
    <xf numFmtId="44" fontId="38" fillId="5" borderId="6" xfId="0" applyNumberFormat="1" applyFont="1" applyFill="1" applyBorder="1" applyAlignment="1">
      <alignment horizontal="center" vertical="center"/>
    </xf>
    <xf numFmtId="4" fontId="39" fillId="0" borderId="0" xfId="0" applyNumberFormat="1" applyFont="1" applyBorder="1" applyAlignment="1">
      <alignment horizontal="left" vertical="center"/>
    </xf>
    <xf numFmtId="4" fontId="39" fillId="0" borderId="0" xfId="0" applyNumberFormat="1" applyFont="1" applyBorder="1" applyAlignment="1">
      <alignment horizontal="center" vertical="center"/>
    </xf>
    <xf numFmtId="44" fontId="40" fillId="0" borderId="0" xfId="0" quotePrefix="1" applyNumberFormat="1" applyFont="1" applyFill="1" applyBorder="1" applyAlignment="1">
      <alignment vertical="center"/>
    </xf>
    <xf numFmtId="4" fontId="39" fillId="0" borderId="1" xfId="0" applyNumberFormat="1" applyFont="1" applyBorder="1" applyAlignment="1">
      <alignment horizontal="left" vertical="center"/>
    </xf>
    <xf numFmtId="4" fontId="39" fillId="0" borderId="1" xfId="0" applyNumberFormat="1" applyFont="1" applyBorder="1" applyAlignment="1">
      <alignment horizontal="center" vertical="center"/>
    </xf>
    <xf numFmtId="44" fontId="40" fillId="0" borderId="1" xfId="0" quotePrefix="1" applyNumberFormat="1" applyFont="1" applyFill="1" applyBorder="1" applyAlignment="1">
      <alignment vertical="center"/>
    </xf>
    <xf numFmtId="165" fontId="39" fillId="0" borderId="0" xfId="0" applyNumberFormat="1" applyFont="1" applyBorder="1" applyAlignment="1">
      <alignment horizontal="left" vertical="center"/>
    </xf>
    <xf numFmtId="0" fontId="39" fillId="0" borderId="0" xfId="0" applyNumberFormat="1" applyFont="1" applyBorder="1" applyAlignment="1">
      <alignment horizontal="left" vertical="center"/>
    </xf>
    <xf numFmtId="44" fontId="40" fillId="0" borderId="0" xfId="0" applyNumberFormat="1" applyFont="1" applyFill="1" applyBorder="1" applyAlignment="1">
      <alignment vertical="center"/>
    </xf>
    <xf numFmtId="0" fontId="39" fillId="0" borderId="1" xfId="0" applyNumberFormat="1" applyFont="1" applyBorder="1" applyAlignment="1">
      <alignment horizontal="left" vertical="center"/>
    </xf>
    <xf numFmtId="0" fontId="39" fillId="0" borderId="1" xfId="0" applyNumberFormat="1" applyFont="1" applyBorder="1" applyAlignment="1">
      <alignment horizontal="center" vertical="center"/>
    </xf>
    <xf numFmtId="44" fontId="40" fillId="0" borderId="1" xfId="0" applyNumberFormat="1" applyFont="1" applyFill="1" applyBorder="1" applyAlignment="1">
      <alignment vertical="center"/>
    </xf>
    <xf numFmtId="165" fontId="39" fillId="0" borderId="1" xfId="0" applyNumberFormat="1" applyFont="1" applyBorder="1" applyAlignment="1">
      <alignment horizontal="left" vertical="center"/>
    </xf>
    <xf numFmtId="0" fontId="39" fillId="0" borderId="3" xfId="0" applyNumberFormat="1" applyFont="1" applyBorder="1" applyAlignment="1">
      <alignment horizontal="left" vertical="center"/>
    </xf>
    <xf numFmtId="0" fontId="39" fillId="0" borderId="3" xfId="0" applyNumberFormat="1" applyFont="1" applyBorder="1" applyAlignment="1">
      <alignment horizontal="center" vertical="center"/>
    </xf>
    <xf numFmtId="44" fontId="40" fillId="0" borderId="3" xfId="0" applyNumberFormat="1" applyFont="1" applyFill="1" applyBorder="1" applyAlignment="1">
      <alignment vertical="center"/>
    </xf>
    <xf numFmtId="4" fontId="39" fillId="0" borderId="3" xfId="0" applyNumberFormat="1" applyFont="1" applyFill="1" applyBorder="1" applyAlignment="1">
      <alignment horizontal="center" vertical="center"/>
    </xf>
    <xf numFmtId="4" fontId="39" fillId="0" borderId="1" xfId="0" applyNumberFormat="1" applyFont="1" applyFill="1" applyBorder="1" applyAlignment="1">
      <alignment horizontal="center" vertical="center"/>
    </xf>
    <xf numFmtId="0" fontId="39" fillId="0" borderId="3" xfId="0" applyNumberFormat="1" applyFont="1" applyFill="1" applyBorder="1" applyAlignment="1">
      <alignment horizontal="left" vertical="center"/>
    </xf>
    <xf numFmtId="0" fontId="39" fillId="0" borderId="3" xfId="0" applyNumberFormat="1" applyFont="1" applyFill="1" applyBorder="1" applyAlignment="1">
      <alignment horizontal="center" vertical="center"/>
    </xf>
    <xf numFmtId="49" fontId="39" fillId="0" borderId="1" xfId="0" applyNumberFormat="1" applyFont="1" applyFill="1" applyBorder="1" applyAlignment="1">
      <alignment horizontal="left" vertical="center"/>
    </xf>
    <xf numFmtId="0" fontId="39" fillId="0" borderId="1" xfId="0" applyNumberFormat="1" applyFont="1" applyFill="1" applyBorder="1" applyAlignment="1">
      <alignment horizontal="center" vertical="center"/>
    </xf>
    <xf numFmtId="0" fontId="39" fillId="0" borderId="0" xfId="0" applyNumberFormat="1" applyFont="1" applyBorder="1" applyAlignment="1">
      <alignment horizontal="center" vertical="center"/>
    </xf>
    <xf numFmtId="4" fontId="39" fillId="0" borderId="0" xfId="0" applyNumberFormat="1" applyFont="1" applyFill="1" applyBorder="1" applyAlignment="1">
      <alignment horizontal="left" vertical="center"/>
    </xf>
    <xf numFmtId="4" fontId="39" fillId="0" borderId="0" xfId="0" applyNumberFormat="1" applyFont="1" applyFill="1" applyBorder="1" applyAlignment="1">
      <alignment horizontal="center" vertical="center"/>
    </xf>
    <xf numFmtId="4" fontId="39" fillId="0" borderId="1" xfId="0" applyNumberFormat="1" applyFont="1" applyFill="1" applyBorder="1" applyAlignment="1">
      <alignment horizontal="left" vertical="center"/>
    </xf>
    <xf numFmtId="0" fontId="39" fillId="0" borderId="0" xfId="0" applyNumberFormat="1" applyFont="1" applyFill="1" applyBorder="1" applyAlignment="1">
      <alignment horizontal="left" vertical="center"/>
    </xf>
    <xf numFmtId="0" fontId="39" fillId="0" borderId="0" xfId="0" applyNumberFormat="1" applyFont="1" applyFill="1" applyBorder="1" applyAlignment="1">
      <alignment horizontal="center" vertical="center"/>
    </xf>
    <xf numFmtId="0" fontId="39" fillId="0" borderId="1" xfId="0" applyNumberFormat="1" applyFont="1" applyFill="1" applyBorder="1" applyAlignment="1">
      <alignment horizontal="left" vertical="center"/>
    </xf>
    <xf numFmtId="0" fontId="36" fillId="0" borderId="0" xfId="0" applyNumberFormat="1" applyFont="1" applyBorder="1" applyAlignment="1">
      <alignment horizontal="left" vertical="center"/>
    </xf>
    <xf numFmtId="0" fontId="36" fillId="0" borderId="0" xfId="0" applyNumberFormat="1" applyFont="1" applyBorder="1" applyAlignment="1">
      <alignment horizontal="center" vertical="center"/>
    </xf>
    <xf numFmtId="44" fontId="36" fillId="0" borderId="0" xfId="0" applyNumberFormat="1" applyFont="1" applyFill="1" applyBorder="1" applyAlignment="1">
      <alignment vertical="center"/>
    </xf>
    <xf numFmtId="44" fontId="38" fillId="0" borderId="0" xfId="0" applyNumberFormat="1" applyFont="1" applyFill="1" applyBorder="1" applyAlignment="1">
      <alignment vertical="center"/>
    </xf>
    <xf numFmtId="44" fontId="36" fillId="0" borderId="0" xfId="0" applyNumberFormat="1" applyFont="1" applyFill="1" applyBorder="1" applyAlignment="1">
      <alignment horizontal="center" vertical="center"/>
    </xf>
    <xf numFmtId="44" fontId="3" fillId="0" borderId="0" xfId="2" applyNumberFormat="1" applyFont="1" applyBorder="1" applyAlignment="1"/>
    <xf numFmtId="0" fontId="22" fillId="7" borderId="34" xfId="2" applyNumberFormat="1" applyFont="1" applyFill="1" applyBorder="1" applyAlignment="1">
      <alignment horizontal="center" vertical="center"/>
    </xf>
    <xf numFmtId="0" fontId="4" fillId="0" borderId="33" xfId="2" applyNumberFormat="1" applyFont="1" applyFill="1" applyBorder="1" applyAlignment="1">
      <alignment horizontal="center"/>
    </xf>
    <xf numFmtId="0" fontId="4" fillId="2" borderId="33" xfId="2" applyNumberFormat="1" applyFont="1" applyFill="1" applyBorder="1" applyAlignment="1">
      <alignment horizontal="center"/>
    </xf>
    <xf numFmtId="0" fontId="41" fillId="0" borderId="33" xfId="2" applyNumberFormat="1" applyFont="1" applyFill="1" applyBorder="1" applyAlignment="1">
      <alignment horizontal="center"/>
    </xf>
    <xf numFmtId="0" fontId="0" fillId="0" borderId="0" xfId="0" applyAlignment="1">
      <alignment horizontal="right" vertical="top"/>
    </xf>
    <xf numFmtId="0" fontId="0" fillId="0" borderId="0" xfId="0" applyAlignment="1">
      <alignment horizontal="right" vertical="top" wrapText="1"/>
    </xf>
    <xf numFmtId="0" fontId="3" fillId="0" borderId="0" xfId="0" applyFont="1" applyAlignment="1">
      <alignment horizontal="right" vertical="top" wrapText="1"/>
    </xf>
    <xf numFmtId="44" fontId="42" fillId="0" borderId="0" xfId="0" applyNumberFormat="1" applyFont="1" applyFill="1" applyAlignment="1">
      <alignment horizontal="center" vertical="center"/>
    </xf>
    <xf numFmtId="44" fontId="43" fillId="0" borderId="0" xfId="0" applyNumberFormat="1" applyFont="1" applyFill="1"/>
    <xf numFmtId="44" fontId="42" fillId="0" borderId="0" xfId="0" applyNumberFormat="1" applyFont="1" applyFill="1" applyAlignment="1">
      <alignment vertical="center"/>
    </xf>
    <xf numFmtId="49" fontId="31" fillId="8" borderId="0" xfId="0" applyNumberFormat="1" applyFont="1" applyFill="1" applyAlignment="1">
      <alignment horizontal="left" vertical="center" wrapText="1"/>
    </xf>
    <xf numFmtId="49" fontId="31" fillId="8" borderId="0" xfId="0" applyNumberFormat="1" applyFont="1" applyFill="1" applyAlignment="1">
      <alignment horizontal="center" vertical="center" wrapText="1"/>
    </xf>
    <xf numFmtId="49" fontId="31" fillId="8" borderId="0" xfId="0" applyNumberFormat="1" applyFont="1" applyFill="1" applyBorder="1" applyAlignment="1" applyProtection="1">
      <alignment horizontal="left" vertical="center" wrapText="1"/>
      <protection locked="0"/>
    </xf>
    <xf numFmtId="0" fontId="31" fillId="0" borderId="0" xfId="0" applyNumberFormat="1" applyFont="1" applyAlignment="1">
      <alignment horizontal="left" vertical="center"/>
    </xf>
    <xf numFmtId="0" fontId="43" fillId="0" borderId="0" xfId="0" applyNumberFormat="1" applyFont="1" applyAlignment="1">
      <alignment horizontal="center" vertical="center"/>
    </xf>
    <xf numFmtId="2" fontId="43" fillId="0" borderId="0" xfId="0" applyNumberFormat="1" applyFont="1" applyBorder="1" applyAlignment="1" applyProtection="1">
      <alignment vertical="center"/>
      <protection locked="0"/>
    </xf>
    <xf numFmtId="44" fontId="43" fillId="0" borderId="0" xfId="0" applyNumberFormat="1" applyFont="1" applyFill="1" applyAlignment="1">
      <alignment vertical="center"/>
    </xf>
    <xf numFmtId="44" fontId="43" fillId="0" borderId="0" xfId="0" applyNumberFormat="1" applyFont="1" applyFill="1" applyAlignment="1">
      <alignment horizontal="center" vertical="center"/>
    </xf>
    <xf numFmtId="44" fontId="43" fillId="0" borderId="0" xfId="0" applyNumberFormat="1" applyFont="1" applyAlignment="1">
      <alignment horizontal="center" vertical="center"/>
    </xf>
    <xf numFmtId="44" fontId="43" fillId="0" borderId="0" xfId="0" applyNumberFormat="1" applyFont="1" applyAlignment="1">
      <alignment vertical="center"/>
    </xf>
    <xf numFmtId="0" fontId="43" fillId="0" borderId="0" xfId="0" applyNumberFormat="1" applyFont="1" applyFill="1" applyBorder="1" applyAlignment="1">
      <alignment horizontal="left" vertical="center"/>
    </xf>
    <xf numFmtId="0" fontId="43" fillId="0" borderId="0" xfId="0" applyNumberFormat="1" applyFont="1" applyFill="1" applyBorder="1" applyAlignment="1">
      <alignment horizontal="center" vertical="center"/>
    </xf>
    <xf numFmtId="2" fontId="43" fillId="0" borderId="0" xfId="0" applyNumberFormat="1" applyFont="1" applyFill="1" applyBorder="1" applyAlignment="1" applyProtection="1">
      <alignment vertical="center"/>
      <protection locked="0"/>
    </xf>
    <xf numFmtId="44" fontId="43" fillId="0" borderId="0" xfId="0" applyNumberFormat="1" applyFont="1" applyFill="1" applyBorder="1" applyAlignment="1">
      <alignment vertical="center"/>
    </xf>
    <xf numFmtId="44" fontId="43" fillId="2" borderId="0" xfId="0" applyNumberFormat="1" applyFont="1" applyFill="1" applyBorder="1" applyAlignment="1">
      <alignment vertical="center"/>
    </xf>
    <xf numFmtId="0" fontId="31" fillId="0" borderId="1" xfId="0" applyNumberFormat="1" applyFont="1" applyBorder="1" applyAlignment="1">
      <alignment horizontal="left" vertical="center"/>
    </xf>
    <xf numFmtId="0" fontId="43" fillId="0" borderId="1" xfId="0" applyNumberFormat="1" applyFont="1" applyBorder="1" applyAlignment="1">
      <alignment horizontal="center" vertical="center"/>
    </xf>
    <xf numFmtId="2" fontId="43" fillId="0" borderId="1" xfId="0" applyNumberFormat="1" applyFont="1" applyBorder="1" applyAlignment="1" applyProtection="1">
      <alignment vertical="center"/>
      <protection locked="0"/>
    </xf>
    <xf numFmtId="44" fontId="43" fillId="0" borderId="1" xfId="0" applyNumberFormat="1" applyFont="1" applyFill="1" applyBorder="1" applyAlignment="1">
      <alignment vertical="center"/>
    </xf>
    <xf numFmtId="44" fontId="43" fillId="0" borderId="1" xfId="0" applyNumberFormat="1" applyFont="1" applyBorder="1" applyAlignment="1">
      <alignment horizontal="center" vertical="center"/>
    </xf>
    <xf numFmtId="44" fontId="43" fillId="0" borderId="1" xfId="0" applyNumberFormat="1" applyFont="1" applyBorder="1" applyAlignment="1">
      <alignment vertical="center"/>
    </xf>
    <xf numFmtId="44" fontId="43" fillId="0" borderId="1" xfId="0" applyNumberFormat="1" applyFont="1" applyFill="1" applyBorder="1"/>
    <xf numFmtId="0" fontId="43" fillId="0" borderId="0" xfId="0" applyNumberFormat="1" applyFont="1" applyBorder="1" applyAlignment="1">
      <alignment horizontal="left" vertical="center"/>
    </xf>
    <xf numFmtId="0" fontId="43" fillId="0" borderId="0" xfId="0" applyNumberFormat="1" applyFont="1" applyBorder="1" applyAlignment="1">
      <alignment horizontal="center" vertical="center"/>
    </xf>
    <xf numFmtId="44" fontId="43" fillId="0" borderId="0" xfId="0" applyNumberFormat="1" applyFont="1" applyFill="1" applyBorder="1" applyAlignment="1">
      <alignment horizontal="center" vertical="center"/>
    </xf>
    <xf numFmtId="44" fontId="43" fillId="0" borderId="0" xfId="0" applyNumberFormat="1" applyFont="1" applyBorder="1" applyAlignment="1">
      <alignment horizontal="center" vertical="center"/>
    </xf>
    <xf numFmtId="44" fontId="43" fillId="0" borderId="0" xfId="0" applyNumberFormat="1" applyFont="1" applyBorder="1" applyAlignment="1">
      <alignment vertical="center"/>
    </xf>
    <xf numFmtId="44" fontId="43" fillId="0" borderId="0" xfId="0" applyNumberFormat="1" applyFont="1" applyFill="1" applyBorder="1"/>
    <xf numFmtId="44" fontId="43" fillId="0" borderId="1" xfId="0" applyNumberFormat="1" applyFont="1" applyFill="1" applyBorder="1" applyAlignment="1">
      <alignment horizontal="center" vertical="center"/>
    </xf>
    <xf numFmtId="0" fontId="43" fillId="0" borderId="0" xfId="0" applyNumberFormat="1" applyFont="1" applyFill="1" applyBorder="1" applyAlignment="1" applyProtection="1">
      <alignment horizontal="left" vertical="center"/>
      <protection locked="0"/>
    </xf>
    <xf numFmtId="0" fontId="43" fillId="0" borderId="0" xfId="0" quotePrefix="1" applyNumberFormat="1" applyFont="1" applyFill="1" applyAlignment="1">
      <alignment horizontal="center" vertical="center"/>
    </xf>
    <xf numFmtId="1" fontId="43" fillId="0" borderId="0" xfId="0" applyNumberFormat="1" applyFont="1" applyFill="1" applyBorder="1" applyAlignment="1" applyProtection="1">
      <alignment horizontal="left" vertical="center"/>
      <protection locked="0"/>
    </xf>
    <xf numFmtId="0" fontId="31" fillId="0" borderId="1" xfId="0" applyNumberFormat="1" applyFont="1" applyFill="1" applyBorder="1" applyAlignment="1" applyProtection="1">
      <alignment horizontal="left" vertical="center"/>
      <protection locked="0"/>
    </xf>
    <xf numFmtId="0" fontId="43" fillId="0" borderId="1" xfId="0" quotePrefix="1" applyNumberFormat="1" applyFont="1" applyFill="1" applyBorder="1" applyAlignment="1">
      <alignment horizontal="center" vertical="center"/>
    </xf>
    <xf numFmtId="2" fontId="43" fillId="0" borderId="1" xfId="0" applyNumberFormat="1" applyFont="1" applyFill="1" applyBorder="1" applyAlignment="1" applyProtection="1">
      <alignment vertical="center"/>
      <protection locked="0"/>
    </xf>
    <xf numFmtId="49" fontId="43" fillId="0" borderId="0" xfId="0" applyNumberFormat="1" applyFont="1" applyFill="1" applyBorder="1" applyAlignment="1" applyProtection="1">
      <alignment horizontal="left" vertical="center"/>
      <protection locked="0"/>
    </xf>
    <xf numFmtId="0" fontId="43" fillId="0" borderId="0" xfId="0" quotePrefix="1" applyNumberFormat="1" applyFont="1" applyAlignment="1">
      <alignment horizontal="left" vertical="center"/>
    </xf>
    <xf numFmtId="0" fontId="31" fillId="0" borderId="1" xfId="0" quotePrefix="1" applyNumberFormat="1" applyFont="1" applyBorder="1" applyAlignment="1">
      <alignment horizontal="left" vertical="center"/>
    </xf>
    <xf numFmtId="0" fontId="31" fillId="0" borderId="1" xfId="0" quotePrefix="1" applyNumberFormat="1" applyFont="1" applyFill="1" applyBorder="1" applyAlignment="1">
      <alignment horizontal="center" vertical="center"/>
    </xf>
    <xf numFmtId="2" fontId="31" fillId="0" borderId="1" xfId="0" applyNumberFormat="1" applyFont="1" applyFill="1" applyBorder="1" applyAlignment="1" applyProtection="1">
      <alignment vertical="center"/>
      <protection locked="0"/>
    </xf>
    <xf numFmtId="44" fontId="31" fillId="0" borderId="1" xfId="0" applyNumberFormat="1" applyFont="1" applyBorder="1" applyAlignment="1">
      <alignment vertical="center"/>
    </xf>
    <xf numFmtId="44" fontId="31" fillId="0" borderId="1" xfId="0" applyNumberFormat="1" applyFont="1" applyFill="1" applyBorder="1" applyAlignment="1">
      <alignment vertical="center"/>
    </xf>
    <xf numFmtId="44" fontId="31" fillId="0" borderId="1" xfId="0" applyNumberFormat="1" applyFont="1" applyFill="1" applyBorder="1"/>
    <xf numFmtId="44" fontId="43" fillId="0" borderId="3" xfId="0" applyNumberFormat="1" applyFont="1" applyFill="1" applyBorder="1" applyAlignment="1">
      <alignment vertical="center"/>
    </xf>
    <xf numFmtId="0" fontId="43" fillId="0" borderId="0" xfId="0" quotePrefix="1" applyNumberFormat="1" applyFont="1" applyBorder="1" applyAlignment="1">
      <alignment horizontal="left" vertical="center"/>
    </xf>
    <xf numFmtId="0" fontId="43" fillId="0" borderId="0" xfId="0" quotePrefix="1" applyNumberFormat="1" applyFont="1" applyFill="1" applyBorder="1" applyAlignment="1">
      <alignment horizontal="center" vertical="center"/>
    </xf>
    <xf numFmtId="0" fontId="43" fillId="0" borderId="1" xfId="0" quotePrefix="1" applyNumberFormat="1" applyFont="1" applyBorder="1" applyAlignment="1">
      <alignment horizontal="left" vertical="center"/>
    </xf>
    <xf numFmtId="0" fontId="43" fillId="0" borderId="0" xfId="0" applyNumberFormat="1" applyFont="1" applyAlignment="1">
      <alignment horizontal="left" vertical="center"/>
    </xf>
    <xf numFmtId="2" fontId="31" fillId="0" borderId="0" xfId="0" applyNumberFormat="1" applyFont="1" applyBorder="1" applyAlignment="1" applyProtection="1">
      <alignment horizontal="right" vertical="center"/>
      <protection locked="0"/>
    </xf>
    <xf numFmtId="44" fontId="31" fillId="0" borderId="0" xfId="0" applyNumberFormat="1" applyFont="1" applyAlignment="1">
      <alignment vertical="center"/>
    </xf>
    <xf numFmtId="2" fontId="43" fillId="0" borderId="0" xfId="0" applyNumberFormat="1" applyFont="1" applyAlignment="1">
      <alignment vertical="center"/>
    </xf>
    <xf numFmtId="0" fontId="43" fillId="0" borderId="0" xfId="0" applyFont="1" applyAlignment="1">
      <alignment vertical="center"/>
    </xf>
    <xf numFmtId="2" fontId="42" fillId="0" borderId="0" xfId="0" applyNumberFormat="1" applyFont="1" applyFill="1" applyAlignment="1">
      <alignment horizontal="center" vertical="center"/>
    </xf>
    <xf numFmtId="49" fontId="42" fillId="0" borderId="0" xfId="0" applyNumberFormat="1" applyFont="1" applyFill="1" applyAlignment="1">
      <alignment horizontal="center" vertical="center"/>
    </xf>
    <xf numFmtId="2" fontId="31" fillId="0" borderId="0" xfId="0" applyNumberFormat="1" applyFont="1" applyFill="1" applyAlignment="1">
      <alignment horizontal="left" vertical="center"/>
    </xf>
    <xf numFmtId="2" fontId="43" fillId="0" borderId="0" xfId="0" quotePrefix="1" applyNumberFormat="1" applyFont="1" applyBorder="1" applyAlignment="1">
      <alignment vertical="center"/>
    </xf>
    <xf numFmtId="2" fontId="43" fillId="0" borderId="0" xfId="0" applyNumberFormat="1" applyFont="1" applyBorder="1" applyAlignment="1">
      <alignment vertical="center"/>
    </xf>
    <xf numFmtId="1" fontId="43" fillId="0" borderId="0" xfId="0" quotePrefix="1" applyNumberFormat="1" applyFont="1" applyAlignment="1">
      <alignment horizontal="left" vertical="center"/>
    </xf>
    <xf numFmtId="2" fontId="43" fillId="0" borderId="0" xfId="0" quotePrefix="1" applyNumberFormat="1" applyFont="1" applyAlignment="1">
      <alignment vertical="center"/>
    </xf>
    <xf numFmtId="44" fontId="31" fillId="0" borderId="0" xfId="0" applyNumberFormat="1" applyFont="1" applyFill="1" applyAlignment="1">
      <alignment vertical="center"/>
    </xf>
    <xf numFmtId="14" fontId="42" fillId="0" borderId="0" xfId="0" applyNumberFormat="1" applyFont="1" applyFill="1" applyAlignment="1">
      <alignment horizontal="center"/>
    </xf>
    <xf numFmtId="2" fontId="43" fillId="0" borderId="0" xfId="0" applyNumberFormat="1" applyFont="1" applyAlignment="1"/>
    <xf numFmtId="2" fontId="31" fillId="0" borderId="0" xfId="0" applyNumberFormat="1" applyFont="1" applyFill="1" applyAlignment="1">
      <alignment horizontal="left"/>
    </xf>
    <xf numFmtId="2" fontId="43" fillId="0" borderId="0" xfId="0" applyNumberFormat="1" applyFont="1" applyBorder="1" applyAlignment="1" applyProtection="1">
      <protection locked="0"/>
    </xf>
    <xf numFmtId="43" fontId="43" fillId="0" borderId="0" xfId="0" applyNumberFormat="1" applyFont="1" applyAlignment="1"/>
    <xf numFmtId="0" fontId="43" fillId="0" borderId="0" xfId="0" applyNumberFormat="1" applyFont="1" applyAlignment="1">
      <alignment horizontal="left"/>
    </xf>
    <xf numFmtId="2" fontId="43" fillId="0" borderId="0" xfId="0" quotePrefix="1" applyNumberFormat="1" applyFont="1" applyAlignment="1"/>
    <xf numFmtId="44" fontId="43" fillId="0" borderId="1" xfId="0" applyNumberFormat="1" applyFont="1" applyBorder="1" applyAlignment="1"/>
    <xf numFmtId="2" fontId="31" fillId="0" borderId="0" xfId="0" applyNumberFormat="1" applyFont="1" applyBorder="1" applyAlignment="1" applyProtection="1">
      <alignment horizontal="right"/>
      <protection locked="0"/>
    </xf>
    <xf numFmtId="44" fontId="31" fillId="0" borderId="0" xfId="0" applyNumberFormat="1" applyFont="1" applyFill="1" applyAlignment="1"/>
    <xf numFmtId="0" fontId="43" fillId="0" borderId="0" xfId="0" quotePrefix="1" applyNumberFormat="1" applyFont="1" applyAlignment="1">
      <alignment horizontal="left"/>
    </xf>
    <xf numFmtId="1" fontId="43" fillId="0" borderId="0" xfId="0" applyNumberFormat="1" applyFont="1" applyAlignment="1">
      <alignment horizontal="left"/>
    </xf>
    <xf numFmtId="44" fontId="43" fillId="0" borderId="0" xfId="0" applyNumberFormat="1" applyFont="1" applyAlignment="1"/>
    <xf numFmtId="164" fontId="43" fillId="0" borderId="0" xfId="0" applyNumberFormat="1" applyFont="1" applyAlignment="1"/>
    <xf numFmtId="44" fontId="31" fillId="0" borderId="0" xfId="0" applyNumberFormat="1" applyFont="1" applyFill="1" applyBorder="1" applyAlignment="1">
      <alignment horizontal="center" vertical="center"/>
    </xf>
    <xf numFmtId="2" fontId="31" fillId="0" borderId="0" xfId="0" applyNumberFormat="1" applyFont="1" applyAlignment="1">
      <alignment horizontal="left" vertical="center"/>
    </xf>
    <xf numFmtId="1" fontId="43" fillId="0" borderId="0" xfId="0" applyNumberFormat="1" applyFont="1" applyAlignment="1">
      <alignment horizontal="left" vertical="center"/>
    </xf>
    <xf numFmtId="49" fontId="43" fillId="0" borderId="0" xfId="0" applyNumberFormat="1" applyFont="1" applyAlignment="1">
      <alignment horizontal="left" vertical="center"/>
    </xf>
    <xf numFmtId="2" fontId="43" fillId="0" borderId="0" xfId="0" quotePrefix="1" applyNumberFormat="1" applyFont="1" applyAlignment="1">
      <alignment horizontal="left" vertical="center"/>
    </xf>
    <xf numFmtId="0" fontId="43" fillId="0" borderId="0" xfId="0" quotePrefix="1" applyNumberFormat="1" applyFont="1" applyFill="1" applyAlignment="1">
      <alignment horizontal="left" vertical="center"/>
    </xf>
    <xf numFmtId="2" fontId="43" fillId="0" borderId="0" xfId="0" quotePrefix="1" applyNumberFormat="1" applyFont="1" applyFill="1" applyAlignment="1">
      <alignment vertical="center"/>
    </xf>
    <xf numFmtId="2" fontId="43" fillId="0" borderId="0" xfId="0" applyNumberFormat="1" applyFont="1" applyFill="1" applyAlignment="1">
      <alignment vertical="center"/>
    </xf>
    <xf numFmtId="4" fontId="43" fillId="0" borderId="0" xfId="0" quotePrefix="1" applyNumberFormat="1" applyFont="1" applyBorder="1" applyAlignment="1">
      <alignment vertical="center"/>
    </xf>
    <xf numFmtId="4" fontId="43" fillId="0" borderId="0" xfId="0" applyNumberFormat="1" applyFont="1" applyBorder="1" applyAlignment="1" applyProtection="1">
      <alignment vertical="center"/>
      <protection locked="0"/>
    </xf>
    <xf numFmtId="0" fontId="43" fillId="10" borderId="0" xfId="0" quotePrefix="1" applyNumberFormat="1" applyFont="1" applyFill="1" applyAlignment="1">
      <alignment horizontal="left" vertical="center"/>
    </xf>
    <xf numFmtId="44" fontId="46" fillId="10" borderId="0" xfId="0" applyNumberFormat="1" applyFont="1" applyFill="1" applyAlignment="1">
      <alignment vertical="center"/>
    </xf>
    <xf numFmtId="0" fontId="31" fillId="0" borderId="0" xfId="0" quotePrefix="1" applyNumberFormat="1" applyFont="1" applyAlignment="1">
      <alignment horizontal="left" vertical="center"/>
    </xf>
    <xf numFmtId="2" fontId="31" fillId="0" borderId="0" xfId="0" quotePrefix="1" applyNumberFormat="1" applyFont="1" applyAlignment="1">
      <alignment vertical="center"/>
    </xf>
    <xf numFmtId="1" fontId="43" fillId="0" borderId="0" xfId="0" quotePrefix="1" applyNumberFormat="1" applyFont="1" applyAlignment="1">
      <alignment horizontal="left" vertical="top"/>
    </xf>
    <xf numFmtId="44" fontId="31" fillId="0" borderId="3" xfId="0" applyNumberFormat="1" applyFont="1" applyFill="1" applyBorder="1" applyAlignment="1">
      <alignment vertical="center"/>
    </xf>
    <xf numFmtId="2" fontId="43" fillId="0" borderId="0" xfId="0" applyNumberFormat="1" applyFont="1" applyAlignment="1">
      <alignment horizontal="left" vertical="center"/>
    </xf>
    <xf numFmtId="44" fontId="46" fillId="10" borderId="1" xfId="0" applyNumberFormat="1" applyFont="1" applyFill="1" applyBorder="1" applyAlignment="1">
      <alignment vertical="center"/>
    </xf>
    <xf numFmtId="44" fontId="43" fillId="0" borderId="3" xfId="0" applyNumberFormat="1" applyFont="1" applyBorder="1" applyAlignment="1">
      <alignment vertical="center"/>
    </xf>
    <xf numFmtId="44" fontId="31" fillId="0" borderId="3" xfId="0" applyNumberFormat="1" applyFont="1" applyBorder="1" applyAlignment="1">
      <alignment vertical="center"/>
    </xf>
    <xf numFmtId="4" fontId="43" fillId="0" borderId="0" xfId="0" quotePrefix="1" applyNumberFormat="1" applyFont="1" applyBorder="1" applyAlignment="1">
      <alignment horizontal="left" vertical="center"/>
    </xf>
    <xf numFmtId="2" fontId="43" fillId="0" borderId="0" xfId="0" applyNumberFormat="1" applyFont="1" applyBorder="1" applyAlignment="1" applyProtection="1">
      <alignment horizontal="right" vertical="center"/>
      <protection locked="0"/>
    </xf>
    <xf numFmtId="4" fontId="43" fillId="0" borderId="0" xfId="0" applyNumberFormat="1" applyFont="1" applyBorder="1" applyAlignment="1">
      <alignment horizontal="left" vertical="center"/>
    </xf>
    <xf numFmtId="2" fontId="43" fillId="0" borderId="0" xfId="0" quotePrefix="1" applyNumberFormat="1" applyFont="1" applyFill="1" applyAlignment="1">
      <alignment horizontal="left" vertical="center"/>
    </xf>
    <xf numFmtId="14" fontId="42" fillId="0" borderId="0" xfId="0" applyNumberFormat="1" applyFont="1" applyFill="1" applyAlignment="1">
      <alignment horizontal="center" vertical="center"/>
    </xf>
    <xf numFmtId="43" fontId="43" fillId="0" borderId="0" xfId="0" applyNumberFormat="1" applyFont="1" applyAlignment="1">
      <alignment vertical="center"/>
    </xf>
    <xf numFmtId="49" fontId="31" fillId="8" borderId="0" xfId="0" applyNumberFormat="1" applyFont="1" applyFill="1" applyAlignment="1">
      <alignment vertical="center" wrapText="1"/>
    </xf>
    <xf numFmtId="2" fontId="31" fillId="0" borderId="0" xfId="0" applyNumberFormat="1" applyFont="1" applyFill="1" applyAlignment="1">
      <alignment vertical="center"/>
    </xf>
    <xf numFmtId="0" fontId="43" fillId="0" borderId="0" xfId="0" quotePrefix="1" applyNumberFormat="1" applyFont="1" applyAlignment="1">
      <alignment horizontal="left" vertical="top"/>
    </xf>
    <xf numFmtId="39" fontId="43" fillId="0" borderId="0" xfId="0" quotePrefix="1" applyNumberFormat="1" applyFont="1" applyAlignment="1">
      <alignment horizontal="left" vertical="center"/>
    </xf>
    <xf numFmtId="39" fontId="43" fillId="0" borderId="0" xfId="0" applyNumberFormat="1" applyFont="1" applyFill="1" applyBorder="1" applyAlignment="1" applyProtection="1">
      <alignment vertical="center"/>
      <protection locked="0"/>
    </xf>
    <xf numFmtId="0" fontId="43" fillId="0" borderId="0" xfId="0" applyNumberFormat="1" applyFont="1" applyAlignment="1">
      <alignment vertical="center"/>
    </xf>
    <xf numFmtId="164" fontId="43" fillId="0" borderId="0" xfId="0" applyNumberFormat="1" applyFont="1" applyAlignment="1">
      <alignment vertical="center"/>
    </xf>
    <xf numFmtId="2" fontId="43" fillId="0" borderId="0" xfId="0" quotePrefix="1" applyNumberFormat="1" applyFont="1" applyAlignment="1">
      <alignment vertical="top"/>
    </xf>
    <xf numFmtId="1" fontId="31" fillId="0" borderId="0" xfId="0" applyNumberFormat="1" applyFont="1" applyAlignment="1">
      <alignment horizontal="left" vertical="center"/>
    </xf>
    <xf numFmtId="0" fontId="43" fillId="4" borderId="0" xfId="0" applyNumberFormat="1" applyFont="1" applyFill="1" applyAlignment="1">
      <alignment horizontal="left" vertical="center"/>
    </xf>
    <xf numFmtId="0" fontId="43" fillId="4" borderId="0" xfId="0" quotePrefix="1" applyNumberFormat="1" applyFont="1" applyFill="1" applyAlignment="1">
      <alignment horizontal="left" vertical="center"/>
    </xf>
    <xf numFmtId="2" fontId="43" fillId="4" borderId="0" xfId="0" applyNumberFormat="1" applyFont="1" applyFill="1" applyBorder="1" applyAlignment="1" applyProtection="1">
      <alignment vertical="center"/>
      <protection locked="0"/>
    </xf>
    <xf numFmtId="1" fontId="43" fillId="4" borderId="0" xfId="0" quotePrefix="1" applyNumberFormat="1" applyFont="1" applyFill="1" applyAlignment="1">
      <alignment horizontal="left" vertical="center"/>
    </xf>
    <xf numFmtId="0" fontId="43" fillId="0" borderId="0" xfId="0" applyNumberFormat="1" applyFont="1" applyFill="1" applyAlignment="1">
      <alignment horizontal="left" vertical="center"/>
    </xf>
    <xf numFmtId="1" fontId="31" fillId="0" borderId="0" xfId="0" quotePrefix="1" applyNumberFormat="1" applyFont="1" applyAlignment="1">
      <alignment horizontal="left" vertical="center"/>
    </xf>
    <xf numFmtId="2" fontId="31" fillId="0" borderId="0" xfId="0" applyNumberFormat="1" applyFont="1" applyBorder="1" applyAlignment="1" applyProtection="1">
      <alignment vertical="center"/>
      <protection locked="0"/>
    </xf>
    <xf numFmtId="44" fontId="31" fillId="0" borderId="0" xfId="0" applyNumberFormat="1" applyFont="1" applyFill="1" applyBorder="1" applyAlignment="1">
      <alignment vertical="center"/>
    </xf>
    <xf numFmtId="2" fontId="43" fillId="0" borderId="0" xfId="0" applyNumberFormat="1" applyFont="1" applyAlignment="1">
      <alignment vertical="center" wrapText="1"/>
    </xf>
    <xf numFmtId="44" fontId="43" fillId="0" borderId="0" xfId="1" applyFont="1" applyAlignment="1">
      <alignment vertical="center"/>
    </xf>
    <xf numFmtId="2" fontId="43" fillId="4" borderId="0" xfId="0" applyNumberFormat="1" applyFont="1" applyFill="1" applyAlignment="1">
      <alignment vertical="center"/>
    </xf>
    <xf numFmtId="2" fontId="43" fillId="4" borderId="0" xfId="0" quotePrefix="1" applyNumberFormat="1" applyFont="1" applyFill="1" applyAlignment="1">
      <alignment vertical="center"/>
    </xf>
    <xf numFmtId="2" fontId="43" fillId="0" borderId="0" xfId="0" applyNumberFormat="1" applyFont="1" applyAlignment="1">
      <alignment horizontal="center" vertical="center"/>
    </xf>
    <xf numFmtId="2" fontId="43" fillId="0" borderId="0" xfId="0" applyNumberFormat="1" applyFont="1" applyFill="1" applyBorder="1" applyAlignment="1">
      <alignment vertical="center"/>
    </xf>
    <xf numFmtId="0" fontId="43" fillId="0" borderId="0" xfId="0" quotePrefix="1" applyNumberFormat="1" applyFont="1" applyAlignment="1">
      <alignment horizontal="center" vertical="center"/>
    </xf>
    <xf numFmtId="0" fontId="43" fillId="0" borderId="0" xfId="0" quotePrefix="1" applyNumberFormat="1" applyFont="1" applyFill="1" applyBorder="1" applyAlignment="1">
      <alignment horizontal="left" vertical="center"/>
    </xf>
    <xf numFmtId="49" fontId="43" fillId="0" borderId="0" xfId="0" applyNumberFormat="1" applyFont="1" applyFill="1" applyBorder="1" applyAlignment="1">
      <alignment horizontal="left" vertical="center"/>
    </xf>
    <xf numFmtId="49" fontId="43" fillId="0" borderId="0" xfId="0" applyNumberFormat="1" applyFont="1" applyBorder="1" applyAlignment="1">
      <alignment horizontal="left" vertical="center"/>
    </xf>
    <xf numFmtId="0" fontId="43" fillId="0" borderId="0" xfId="0" quotePrefix="1" applyNumberFormat="1" applyFont="1" applyBorder="1" applyAlignment="1">
      <alignment horizontal="center" vertical="center"/>
    </xf>
    <xf numFmtId="49" fontId="43" fillId="0" borderId="0" xfId="0" applyNumberFormat="1" applyFont="1" applyAlignment="1">
      <alignment horizontal="center" vertical="center"/>
    </xf>
    <xf numFmtId="0" fontId="43" fillId="0" borderId="0" xfId="0" applyNumberFormat="1" applyFont="1" applyFill="1" applyAlignment="1">
      <alignment horizontal="center" vertical="center"/>
    </xf>
    <xf numFmtId="49" fontId="43" fillId="0" borderId="0" xfId="0" quotePrefix="1" applyNumberFormat="1" applyFont="1" applyAlignment="1">
      <alignment horizontal="left" vertical="center"/>
    </xf>
    <xf numFmtId="49" fontId="43" fillId="0" borderId="0" xfId="0" applyNumberFormat="1" applyFont="1" applyFill="1" applyAlignment="1">
      <alignment horizontal="left" vertical="center"/>
    </xf>
    <xf numFmtId="2" fontId="31" fillId="0" borderId="0" xfId="0" applyNumberFormat="1" applyFont="1" applyAlignment="1">
      <alignment horizontal="right" vertical="center"/>
    </xf>
    <xf numFmtId="2" fontId="31" fillId="0" borderId="0" xfId="0" applyNumberFormat="1" applyFont="1" applyBorder="1" applyAlignment="1" applyProtection="1">
      <alignment horizontal="right" vertical="top"/>
      <protection locked="0"/>
    </xf>
    <xf numFmtId="2" fontId="31" fillId="0" borderId="0" xfId="0" applyNumberFormat="1" applyFont="1" applyAlignment="1">
      <alignment horizontal="right" vertical="top"/>
    </xf>
    <xf numFmtId="14" fontId="31" fillId="0" borderId="0" xfId="0" applyNumberFormat="1" applyFont="1" applyFill="1" applyAlignment="1">
      <alignment horizontal="center" vertical="center"/>
    </xf>
    <xf numFmtId="1" fontId="31" fillId="0" borderId="0" xfId="0" applyNumberFormat="1" applyFont="1" applyAlignment="1">
      <alignment vertical="center"/>
    </xf>
    <xf numFmtId="166" fontId="31" fillId="0" borderId="0" xfId="0" applyNumberFormat="1" applyFont="1" applyAlignment="1">
      <alignment vertical="center"/>
    </xf>
    <xf numFmtId="2" fontId="31" fillId="0" borderId="0" xfId="0" applyNumberFormat="1" applyFont="1" applyAlignment="1">
      <alignment vertical="center"/>
    </xf>
    <xf numFmtId="43" fontId="43" fillId="0" borderId="0" xfId="0" applyNumberFormat="1" applyFont="1" applyAlignment="1">
      <alignment horizontal="center" vertical="center"/>
    </xf>
    <xf numFmtId="44" fontId="31" fillId="0" borderId="3" xfId="1" applyFont="1" applyBorder="1" applyAlignment="1">
      <alignment vertical="center"/>
    </xf>
    <xf numFmtId="2" fontId="43" fillId="0" borderId="0" xfId="0" quotePrefix="1" applyNumberFormat="1" applyFont="1" applyAlignment="1">
      <alignment horizontal="center" vertical="center"/>
    </xf>
    <xf numFmtId="1" fontId="43" fillId="0" borderId="0" xfId="0" applyNumberFormat="1" applyFont="1" applyAlignment="1">
      <alignment horizontal="center" vertical="center"/>
    </xf>
    <xf numFmtId="1" fontId="43" fillId="0" borderId="0" xfId="0" quotePrefix="1" applyNumberFormat="1" applyFont="1" applyAlignment="1">
      <alignment horizontal="center" vertical="center"/>
    </xf>
    <xf numFmtId="2" fontId="43" fillId="0" borderId="0" xfId="0" quotePrefix="1" applyNumberFormat="1" applyFont="1" applyBorder="1" applyAlignment="1">
      <alignment horizontal="center" vertical="center"/>
    </xf>
    <xf numFmtId="44" fontId="43" fillId="0" borderId="0" xfId="1" applyFont="1" applyFill="1" applyAlignment="1">
      <alignment vertical="center"/>
    </xf>
    <xf numFmtId="1" fontId="43" fillId="0" borderId="0" xfId="0" applyNumberFormat="1" applyFont="1" applyBorder="1" applyAlignment="1">
      <alignment horizontal="center" vertical="center"/>
    </xf>
    <xf numFmtId="44" fontId="43" fillId="0" borderId="0" xfId="1" applyFont="1" applyFill="1" applyBorder="1" applyAlignment="1">
      <alignment vertical="center"/>
    </xf>
    <xf numFmtId="44" fontId="43" fillId="0" borderId="0" xfId="1" applyFont="1" applyBorder="1" applyAlignment="1">
      <alignment vertical="center"/>
    </xf>
    <xf numFmtId="43" fontId="43" fillId="0" borderId="1" xfId="0" applyNumberFormat="1" applyFont="1" applyBorder="1" applyAlignment="1">
      <alignment vertical="center"/>
    </xf>
    <xf numFmtId="2" fontId="43" fillId="0" borderId="1" xfId="0" applyNumberFormat="1" applyFont="1" applyBorder="1" applyAlignment="1">
      <alignment vertical="center"/>
    </xf>
    <xf numFmtId="2" fontId="31" fillId="0" borderId="0" xfId="0" applyNumberFormat="1" applyFont="1" applyFill="1" applyBorder="1" applyAlignment="1" applyProtection="1">
      <alignment horizontal="right" vertical="center"/>
      <protection locked="0"/>
    </xf>
    <xf numFmtId="44" fontId="47" fillId="2" borderId="0" xfId="0" applyNumberFormat="1" applyFont="1" applyFill="1" applyAlignment="1">
      <alignment horizontal="center" vertical="center"/>
    </xf>
    <xf numFmtId="2" fontId="31" fillId="0" borderId="7" xfId="0" applyNumberFormat="1" applyFont="1" applyFill="1" applyBorder="1" applyAlignment="1">
      <alignment horizontal="left" vertical="center"/>
    </xf>
    <xf numFmtId="2" fontId="43" fillId="0" borderId="4" xfId="0" applyNumberFormat="1" applyFont="1" applyFill="1" applyBorder="1" applyAlignment="1">
      <alignment horizontal="left" vertical="center"/>
    </xf>
    <xf numFmtId="2" fontId="31" fillId="0" borderId="6" xfId="0" applyNumberFormat="1" applyFont="1" applyFill="1" applyBorder="1" applyAlignment="1" applyProtection="1">
      <alignment vertical="center"/>
      <protection locked="0"/>
    </xf>
    <xf numFmtId="44" fontId="43" fillId="6" borderId="7" xfId="0" applyNumberFormat="1" applyFont="1" applyFill="1" applyBorder="1" applyAlignment="1">
      <alignment vertical="center"/>
    </xf>
    <xf numFmtId="2" fontId="43" fillId="0" borderId="0" xfId="0" applyNumberFormat="1" applyFont="1" applyFill="1" applyAlignment="1">
      <alignment horizontal="left" vertical="center"/>
    </xf>
    <xf numFmtId="2" fontId="31" fillId="0" borderId="0" xfId="0" applyNumberFormat="1" applyFont="1" applyFill="1" applyBorder="1" applyAlignment="1" applyProtection="1">
      <alignment vertical="center"/>
      <protection locked="0"/>
    </xf>
    <xf numFmtId="44" fontId="43" fillId="2" borderId="0" xfId="0" applyNumberFormat="1" applyFont="1" applyFill="1" applyAlignment="1">
      <alignment vertical="center"/>
    </xf>
    <xf numFmtId="2" fontId="31" fillId="0" borderId="0" xfId="0" applyNumberFormat="1" applyFont="1" applyFill="1" applyBorder="1" applyAlignment="1" applyProtection="1">
      <alignment horizontal="left" vertical="center"/>
      <protection locked="0"/>
    </xf>
    <xf numFmtId="44" fontId="43" fillId="6" borderId="11" xfId="0" applyNumberFormat="1" applyFont="1" applyFill="1" applyBorder="1" applyAlignment="1">
      <alignment vertical="center"/>
    </xf>
    <xf numFmtId="1" fontId="43" fillId="0" borderId="0" xfId="0" applyNumberFormat="1" applyFont="1" applyFill="1" applyAlignment="1">
      <alignment horizontal="left" vertical="center"/>
    </xf>
    <xf numFmtId="2" fontId="43" fillId="0" borderId="0" xfId="0" quotePrefix="1" applyNumberFormat="1" applyFont="1" applyFill="1" applyBorder="1" applyAlignment="1">
      <alignment horizontal="left" vertical="center"/>
    </xf>
    <xf numFmtId="44" fontId="43" fillId="0" borderId="10" xfId="0" applyNumberFormat="1" applyFont="1" applyFill="1" applyBorder="1" applyAlignment="1">
      <alignment vertical="center"/>
    </xf>
    <xf numFmtId="1" fontId="43" fillId="0" borderId="0" xfId="0" quotePrefix="1" applyNumberFormat="1" applyFont="1" applyFill="1" applyAlignment="1">
      <alignment horizontal="left" vertical="center"/>
    </xf>
    <xf numFmtId="0" fontId="31" fillId="0" borderId="7" xfId="0" applyNumberFormat="1" applyFont="1" applyFill="1" applyBorder="1" applyAlignment="1">
      <alignment horizontal="left" vertical="center"/>
    </xf>
    <xf numFmtId="1" fontId="43" fillId="0" borderId="4" xfId="0" applyNumberFormat="1" applyFont="1" applyFill="1" applyBorder="1" applyAlignment="1">
      <alignment horizontal="left" vertical="center"/>
    </xf>
    <xf numFmtId="1" fontId="31" fillId="0" borderId="4" xfId="0" applyNumberFormat="1" applyFont="1" applyFill="1" applyBorder="1" applyAlignment="1">
      <alignment horizontal="left" vertical="center"/>
    </xf>
    <xf numFmtId="2" fontId="31" fillId="0" borderId="6" xfId="0" applyNumberFormat="1" applyFont="1" applyFill="1" applyBorder="1" applyAlignment="1" applyProtection="1">
      <alignment horizontal="left" vertical="center"/>
      <protection locked="0"/>
    </xf>
    <xf numFmtId="2" fontId="43" fillId="0" borderId="0" xfId="0" applyNumberFormat="1" applyFont="1" applyFill="1" applyBorder="1" applyAlignment="1" applyProtection="1">
      <alignment horizontal="left" vertical="center"/>
      <protection locked="0"/>
    </xf>
    <xf numFmtId="44" fontId="43" fillId="0" borderId="0" xfId="0" applyNumberFormat="1" applyFont="1" applyFill="1" applyBorder="1" applyAlignment="1">
      <alignment horizontal="right" vertical="center"/>
    </xf>
    <xf numFmtId="44" fontId="43" fillId="2" borderId="9" xfId="0" applyNumberFormat="1" applyFont="1" applyFill="1" applyBorder="1" applyAlignment="1">
      <alignment vertical="center"/>
    </xf>
    <xf numFmtId="44" fontId="43" fillId="0" borderId="9" xfId="0" applyNumberFormat="1" applyFont="1" applyFill="1" applyBorder="1" applyAlignment="1">
      <alignment vertical="center"/>
    </xf>
    <xf numFmtId="0" fontId="31" fillId="0" borderId="0" xfId="0" applyNumberFormat="1" applyFont="1" applyFill="1" applyAlignment="1">
      <alignment horizontal="left" vertical="center"/>
    </xf>
    <xf numFmtId="1" fontId="31" fillId="0" borderId="0" xfId="0" applyNumberFormat="1" applyFont="1" applyFill="1" applyAlignment="1">
      <alignment horizontal="left" vertical="center"/>
    </xf>
    <xf numFmtId="44" fontId="43" fillId="2" borderId="3" xfId="0" applyNumberFormat="1" applyFont="1" applyFill="1" applyBorder="1" applyAlignment="1">
      <alignment vertical="center"/>
    </xf>
    <xf numFmtId="0" fontId="43" fillId="0" borderId="12" xfId="0" applyNumberFormat="1" applyFont="1" applyFill="1" applyBorder="1" applyAlignment="1">
      <alignment horizontal="left" vertical="center"/>
    </xf>
    <xf numFmtId="4" fontId="43" fillId="0" borderId="12" xfId="0" quotePrefix="1" applyNumberFormat="1" applyFont="1" applyBorder="1" applyAlignment="1">
      <alignment vertical="center"/>
    </xf>
    <xf numFmtId="4" fontId="44" fillId="0" borderId="12" xfId="0" applyNumberFormat="1" applyFont="1" applyBorder="1" applyAlignment="1" applyProtection="1">
      <alignment vertical="center"/>
      <protection locked="0"/>
    </xf>
    <xf numFmtId="0" fontId="31" fillId="0" borderId="12" xfId="0" applyNumberFormat="1" applyFont="1" applyFill="1" applyBorder="1" applyAlignment="1">
      <alignment horizontal="left" vertical="center"/>
    </xf>
    <xf numFmtId="1" fontId="31" fillId="0" borderId="12" xfId="0" applyNumberFormat="1" applyFont="1" applyFill="1" applyBorder="1" applyAlignment="1">
      <alignment horizontal="left" vertical="center"/>
    </xf>
    <xf numFmtId="2" fontId="31" fillId="0" borderId="12" xfId="0" applyNumberFormat="1" applyFont="1" applyFill="1" applyBorder="1" applyAlignment="1" applyProtection="1">
      <alignment vertical="center"/>
      <protection locked="0"/>
    </xf>
    <xf numFmtId="44" fontId="43" fillId="11" borderId="30" xfId="0" applyNumberFormat="1" applyFont="1" applyFill="1" applyBorder="1" applyAlignment="1">
      <alignment vertical="center"/>
    </xf>
    <xf numFmtId="1" fontId="43" fillId="0" borderId="0" xfId="0" applyNumberFormat="1" applyFont="1" applyFill="1" applyBorder="1" applyAlignment="1">
      <alignment horizontal="left" vertical="center"/>
    </xf>
    <xf numFmtId="44" fontId="43" fillId="0" borderId="8" xfId="0" applyNumberFormat="1" applyFont="1" applyFill="1" applyBorder="1" applyAlignment="1">
      <alignment vertical="center"/>
    </xf>
    <xf numFmtId="0" fontId="31" fillId="0" borderId="0" xfId="0" applyNumberFormat="1" applyFont="1" applyFill="1" applyBorder="1" applyAlignment="1">
      <alignment horizontal="left" vertical="center"/>
    </xf>
    <xf numFmtId="1" fontId="31" fillId="0" borderId="0" xfId="0" applyNumberFormat="1" applyFont="1" applyFill="1" applyBorder="1" applyAlignment="1">
      <alignment horizontal="left" vertical="center"/>
    </xf>
    <xf numFmtId="44" fontId="31" fillId="0" borderId="12" xfId="0" applyNumberFormat="1" applyFont="1" applyFill="1" applyBorder="1" applyAlignment="1">
      <alignment vertical="center"/>
    </xf>
    <xf numFmtId="0" fontId="31" fillId="0" borderId="14" xfId="0" applyNumberFormat="1" applyFont="1" applyFill="1" applyBorder="1" applyAlignment="1" applyProtection="1">
      <alignment horizontal="center"/>
      <protection locked="0"/>
    </xf>
    <xf numFmtId="40" fontId="31" fillId="0" borderId="15" xfId="0" applyNumberFormat="1" applyFont="1" applyFill="1" applyBorder="1" applyAlignment="1" applyProtection="1">
      <protection locked="0"/>
    </xf>
    <xf numFmtId="0" fontId="31" fillId="0" borderId="16" xfId="0" applyNumberFormat="1" applyFont="1" applyFill="1" applyBorder="1" applyAlignment="1" applyProtection="1">
      <alignment horizontal="center"/>
      <protection locked="0"/>
    </xf>
    <xf numFmtId="4" fontId="31" fillId="0" borderId="14" xfId="0" applyNumberFormat="1" applyFont="1" applyBorder="1" applyAlignment="1" applyProtection="1">
      <protection locked="0"/>
    </xf>
    <xf numFmtId="40" fontId="31" fillId="0" borderId="14" xfId="0" quotePrefix="1" applyNumberFormat="1" applyFont="1" applyFill="1" applyBorder="1" applyAlignment="1" applyProtection="1">
      <protection locked="0"/>
    </xf>
    <xf numFmtId="40" fontId="31" fillId="0" borderId="14" xfId="0" applyNumberFormat="1" applyFont="1" applyFill="1" applyBorder="1" applyAlignment="1" applyProtection="1">
      <protection locked="0"/>
    </xf>
    <xf numFmtId="0" fontId="31" fillId="2" borderId="14" xfId="0" applyNumberFormat="1" applyFont="1" applyFill="1" applyBorder="1" applyAlignment="1" applyProtection="1">
      <alignment horizontal="center"/>
      <protection locked="0"/>
    </xf>
    <xf numFmtId="40" fontId="31" fillId="0" borderId="14" xfId="0" quotePrefix="1" applyNumberFormat="1" applyFont="1" applyFill="1" applyBorder="1" applyAlignment="1" applyProtection="1">
      <alignment horizontal="right"/>
      <protection locked="0"/>
    </xf>
    <xf numFmtId="40" fontId="31" fillId="0" borderId="14" xfId="0" applyNumberFormat="1" applyFont="1" applyFill="1" applyBorder="1" applyAlignment="1" applyProtection="1">
      <alignment horizontal="right"/>
      <protection locked="0"/>
    </xf>
    <xf numFmtId="44" fontId="43" fillId="0" borderId="17" xfId="0" applyNumberFormat="1" applyFont="1" applyBorder="1" applyAlignment="1" applyProtection="1"/>
    <xf numFmtId="44" fontId="43" fillId="0" borderId="12" xfId="0" applyNumberFormat="1" applyFont="1" applyBorder="1" applyAlignment="1" applyProtection="1"/>
    <xf numFmtId="44" fontId="43" fillId="0" borderId="21" xfId="0" applyNumberFormat="1" applyFont="1" applyBorder="1" applyAlignment="1" applyProtection="1"/>
    <xf numFmtId="0" fontId="4" fillId="0" borderId="0" xfId="0" applyFont="1" applyBorder="1" applyAlignment="1" applyProtection="1">
      <alignment horizontal="center"/>
      <protection locked="0"/>
    </xf>
    <xf numFmtId="44" fontId="43" fillId="10" borderId="0" xfId="0" applyNumberFormat="1" applyFont="1" applyFill="1" applyAlignment="1">
      <alignment vertical="center"/>
    </xf>
    <xf numFmtId="166" fontId="46" fillId="10" borderId="0" xfId="0" applyNumberFormat="1" applyFont="1" applyFill="1" applyAlignment="1">
      <alignment vertical="center"/>
    </xf>
    <xf numFmtId="49" fontId="43" fillId="10" borderId="0" xfId="0" quotePrefix="1" applyNumberFormat="1" applyFont="1" applyFill="1" applyAlignment="1">
      <alignment vertical="center"/>
    </xf>
    <xf numFmtId="0" fontId="43" fillId="0" borderId="4" xfId="0" applyNumberFormat="1" applyFont="1" applyBorder="1" applyAlignment="1" applyProtection="1"/>
    <xf numFmtId="0" fontId="43" fillId="0" borderId="6" xfId="0" applyNumberFormat="1" applyFont="1" applyBorder="1" applyAlignment="1" applyProtection="1"/>
    <xf numFmtId="0" fontId="27" fillId="0" borderId="0" xfId="0" applyFont="1" applyFill="1" applyBorder="1" applyAlignment="1" applyProtection="1">
      <alignment horizontal="center"/>
      <protection locked="0"/>
    </xf>
    <xf numFmtId="49" fontId="43" fillId="0" borderId="0" xfId="0" quotePrefix="1" applyNumberFormat="1" applyFont="1" applyBorder="1" applyAlignment="1">
      <alignment horizontal="center" vertical="center"/>
    </xf>
    <xf numFmtId="0" fontId="43" fillId="0" borderId="0" xfId="0" applyNumberFormat="1" applyFont="1" applyAlignment="1">
      <alignment vertical="top"/>
    </xf>
    <xf numFmtId="0" fontId="3" fillId="0" borderId="0" xfId="0" applyFont="1" applyAlignment="1">
      <alignment horizontal="right" vertical="top"/>
    </xf>
    <xf numFmtId="4" fontId="43" fillId="0" borderId="0" xfId="0" applyNumberFormat="1" applyFont="1" applyBorder="1" applyAlignment="1">
      <alignment vertical="center"/>
    </xf>
    <xf numFmtId="2" fontId="43" fillId="10" borderId="0" xfId="0" applyNumberFormat="1" applyFont="1" applyFill="1" applyAlignment="1">
      <alignment vertical="center"/>
    </xf>
    <xf numFmtId="40" fontId="4" fillId="0" borderId="36" xfId="2" applyNumberFormat="1" applyFont="1" applyFill="1" applyBorder="1" applyAlignment="1"/>
    <xf numFmtId="4" fontId="4" fillId="0" borderId="6" xfId="2" applyNumberFormat="1" applyFont="1" applyBorder="1" applyAlignment="1"/>
    <xf numFmtId="0" fontId="0" fillId="0" borderId="6" xfId="0" applyBorder="1" applyAlignment="1"/>
    <xf numFmtId="40" fontId="4" fillId="0" borderId="6" xfId="2" quotePrefix="1" applyNumberFormat="1" applyFont="1" applyFill="1" applyBorder="1" applyAlignment="1"/>
    <xf numFmtId="40" fontId="4" fillId="0" borderId="6" xfId="2" applyNumberFormat="1" applyFont="1" applyFill="1" applyBorder="1" applyAlignment="1"/>
    <xf numFmtId="40" fontId="4" fillId="0" borderId="6" xfId="2" quotePrefix="1" applyNumberFormat="1" applyFont="1" applyFill="1" applyBorder="1" applyAlignment="1">
      <alignment horizontal="right"/>
    </xf>
    <xf numFmtId="40" fontId="4" fillId="0" borderId="6" xfId="2" applyNumberFormat="1" applyFont="1" applyFill="1" applyBorder="1" applyAlignment="1">
      <alignment horizontal="right"/>
    </xf>
    <xf numFmtId="2" fontId="3" fillId="0" borderId="0" xfId="0" applyNumberFormat="1" applyFont="1" applyAlignment="1">
      <alignment vertical="center"/>
    </xf>
    <xf numFmtId="49" fontId="4" fillId="0" borderId="0" xfId="0" applyNumberFormat="1" applyFont="1" applyFill="1" applyAlignment="1">
      <alignment horizontal="left" vertical="center" wrapText="1"/>
    </xf>
    <xf numFmtId="49" fontId="4" fillId="0" borderId="0" xfId="0" applyNumberFormat="1" applyFont="1" applyFill="1" applyBorder="1" applyAlignment="1" applyProtection="1">
      <alignment horizontal="left" vertical="center" wrapText="1"/>
      <protection locked="0"/>
    </xf>
    <xf numFmtId="2" fontId="43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3" fillId="0" borderId="0" xfId="0" applyFont="1" applyBorder="1" applyAlignment="1">
      <alignment vertical="center"/>
    </xf>
    <xf numFmtId="49" fontId="43" fillId="0" borderId="0" xfId="0" applyNumberFormat="1" applyFont="1" applyBorder="1" applyAlignment="1">
      <alignment vertical="center"/>
    </xf>
    <xf numFmtId="9" fontId="43" fillId="0" borderId="0" xfId="4" applyFont="1" applyBorder="1" applyAlignment="1">
      <alignment vertical="center"/>
    </xf>
    <xf numFmtId="9" fontId="43" fillId="0" borderId="0" xfId="4" applyNumberFormat="1" applyFont="1" applyBorder="1" applyAlignment="1">
      <alignment vertical="center"/>
    </xf>
    <xf numFmtId="9" fontId="43" fillId="0" borderId="0" xfId="0" applyNumberFormat="1" applyFont="1" applyBorder="1" applyAlignment="1">
      <alignment vertical="center"/>
    </xf>
    <xf numFmtId="49" fontId="43" fillId="2" borderId="0" xfId="0" applyNumberFormat="1" applyFont="1" applyFill="1" applyBorder="1" applyAlignment="1">
      <alignment vertical="center"/>
    </xf>
    <xf numFmtId="9" fontId="43" fillId="2" borderId="0" xfId="0" applyNumberFormat="1" applyFont="1" applyFill="1" applyBorder="1" applyAlignment="1">
      <alignment vertical="center"/>
    </xf>
    <xf numFmtId="44" fontId="31" fillId="2" borderId="0" xfId="0" applyNumberFormat="1" applyFont="1" applyFill="1" applyBorder="1" applyAlignment="1">
      <alignment horizontal="right" vertical="center"/>
    </xf>
    <xf numFmtId="0" fontId="43" fillId="0" borderId="0" xfId="0" applyFont="1" applyBorder="1" applyAlignment="1">
      <alignment vertical="center"/>
    </xf>
    <xf numFmtId="0" fontId="43" fillId="0" borderId="0" xfId="0" applyNumberFormat="1" applyFont="1" applyAlignment="1">
      <alignment horizontal="left" vertical="center"/>
    </xf>
    <xf numFmtId="49" fontId="4" fillId="8" borderId="0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Border="1" applyAlignment="1">
      <alignment vertical="center"/>
    </xf>
    <xf numFmtId="164" fontId="3" fillId="0" borderId="0" xfId="0" applyNumberFormat="1" applyFont="1" applyBorder="1" applyAlignment="1">
      <alignment vertical="center"/>
    </xf>
    <xf numFmtId="44" fontId="4" fillId="0" borderId="0" xfId="0" applyNumberFormat="1" applyFont="1" applyBorder="1" applyAlignment="1">
      <alignment vertical="center"/>
    </xf>
    <xf numFmtId="2" fontId="43" fillId="0" borderId="0" xfId="0" applyNumberFormat="1" applyFont="1" applyBorder="1" applyAlignment="1" applyProtection="1">
      <alignment vertical="center" wrapText="1"/>
      <protection locked="0"/>
    </xf>
    <xf numFmtId="2" fontId="43" fillId="0" borderId="0" xfId="0" quotePrefix="1" applyNumberFormat="1" applyFont="1" applyBorder="1" applyAlignment="1" applyProtection="1">
      <alignment vertical="center" wrapText="1"/>
      <protection locked="0"/>
    </xf>
    <xf numFmtId="2" fontId="43" fillId="0" borderId="0" xfId="0" applyNumberFormat="1" applyFont="1" applyFill="1" applyAlignment="1">
      <alignment vertical="center" wrapText="1"/>
    </xf>
    <xf numFmtId="4" fontId="43" fillId="0" borderId="0" xfId="0" applyNumberFormat="1" applyFont="1" applyBorder="1" applyAlignment="1" applyProtection="1">
      <alignment vertical="center" wrapText="1"/>
      <protection locked="0"/>
    </xf>
    <xf numFmtId="2" fontId="43" fillId="10" borderId="0" xfId="0" applyNumberFormat="1" applyFont="1" applyFill="1" applyBorder="1" applyAlignment="1" applyProtection="1">
      <alignment vertical="center" wrapText="1"/>
      <protection locked="0"/>
    </xf>
    <xf numFmtId="2" fontId="31" fillId="0" borderId="0" xfId="0" applyNumberFormat="1" applyFont="1" applyBorder="1" applyAlignment="1" applyProtection="1">
      <alignment horizontal="right" vertical="center" wrapText="1"/>
      <protection locked="0"/>
    </xf>
    <xf numFmtId="2" fontId="33" fillId="0" borderId="0" xfId="0" applyNumberFormat="1" applyFont="1" applyBorder="1" applyAlignment="1" applyProtection="1">
      <alignment vertical="center" wrapText="1"/>
      <protection locked="0"/>
    </xf>
    <xf numFmtId="4" fontId="33" fillId="0" borderId="0" xfId="0" applyNumberFormat="1" applyFont="1" applyBorder="1" applyAlignment="1" applyProtection="1">
      <alignment vertical="center" wrapText="1"/>
      <protection locked="0"/>
    </xf>
    <xf numFmtId="2" fontId="33" fillId="0" borderId="0" xfId="0" applyNumberFormat="1" applyFont="1" applyFill="1" applyBorder="1" applyAlignment="1" applyProtection="1">
      <alignment vertical="center" wrapText="1"/>
      <protection locked="0"/>
    </xf>
    <xf numFmtId="2" fontId="33" fillId="9" borderId="0" xfId="0" applyNumberFormat="1" applyFont="1" applyFill="1" applyBorder="1" applyAlignment="1" applyProtection="1">
      <alignment vertical="center" wrapText="1"/>
      <protection locked="0"/>
    </xf>
    <xf numFmtId="0" fontId="43" fillId="0" borderId="0" xfId="0" applyNumberFormat="1" applyFont="1" applyAlignment="1">
      <alignment horizontal="left" vertical="center"/>
    </xf>
    <xf numFmtId="2" fontId="3" fillId="0" borderId="0" xfId="0" applyNumberFormat="1" applyFont="1" applyAlignment="1">
      <alignment vertical="center"/>
    </xf>
    <xf numFmtId="44" fontId="43" fillId="0" borderId="7" xfId="3" applyFont="1" applyBorder="1" applyAlignment="1" applyProtection="1">
      <protection locked="0"/>
    </xf>
    <xf numFmtId="1" fontId="31" fillId="0" borderId="0" xfId="0" quotePrefix="1" applyNumberFormat="1" applyFont="1" applyAlignment="1">
      <alignment horizontal="left" vertical="top"/>
    </xf>
    <xf numFmtId="4" fontId="39" fillId="0" borderId="8" xfId="0" applyNumberFormat="1" applyFont="1" applyBorder="1" applyAlignment="1">
      <alignment horizontal="left" vertical="center"/>
    </xf>
    <xf numFmtId="4" fontId="39" fillId="0" borderId="8" xfId="0" applyNumberFormat="1" applyFont="1" applyBorder="1" applyAlignment="1">
      <alignment horizontal="center" vertical="center"/>
    </xf>
    <xf numFmtId="44" fontId="39" fillId="0" borderId="8" xfId="0" quotePrefix="1" applyNumberFormat="1" applyFont="1" applyFill="1" applyBorder="1" applyAlignment="1">
      <alignment vertical="center"/>
    </xf>
    <xf numFmtId="44" fontId="40" fillId="0" borderId="8" xfId="0" quotePrefix="1" applyNumberFormat="1" applyFont="1" applyFill="1" applyBorder="1" applyAlignment="1">
      <alignment vertical="center"/>
    </xf>
    <xf numFmtId="2" fontId="43" fillId="0" borderId="0" xfId="0" applyNumberFormat="1" applyFont="1" applyFill="1" applyBorder="1" applyAlignment="1" applyProtection="1">
      <alignment vertical="center" wrapText="1"/>
      <protection locked="0"/>
    </xf>
    <xf numFmtId="2" fontId="43" fillId="0" borderId="0" xfId="0" applyNumberFormat="1" applyFont="1" applyAlignment="1">
      <alignment horizontal="center" vertical="center" wrapText="1"/>
    </xf>
    <xf numFmtId="2" fontId="35" fillId="0" borderId="0" xfId="0" applyNumberFormat="1" applyFont="1" applyFill="1" applyAlignment="1">
      <alignment vertical="center"/>
    </xf>
    <xf numFmtId="0" fontId="33" fillId="0" borderId="0" xfId="0" applyNumberFormat="1" applyFont="1" applyAlignment="1">
      <alignment horizontal="left"/>
    </xf>
    <xf numFmtId="2" fontId="33" fillId="0" borderId="0" xfId="0" quotePrefix="1" applyNumberFormat="1" applyFont="1" applyAlignment="1"/>
    <xf numFmtId="2" fontId="33" fillId="0" borderId="0" xfId="0" applyNumberFormat="1" applyFont="1" applyBorder="1" applyAlignment="1" applyProtection="1">
      <alignment wrapText="1"/>
      <protection locked="0"/>
    </xf>
    <xf numFmtId="0" fontId="3" fillId="0" borderId="0" xfId="0" applyNumberFormat="1" applyFont="1" applyBorder="1" applyAlignment="1" applyProtection="1">
      <alignment vertical="center"/>
      <protection locked="0"/>
    </xf>
    <xf numFmtId="0" fontId="0" fillId="0" borderId="0" xfId="0" applyAlignment="1">
      <alignment horizontal="right"/>
    </xf>
    <xf numFmtId="44" fontId="46" fillId="10" borderId="0" xfId="0" applyNumberFormat="1" applyFont="1" applyFill="1" applyBorder="1" applyAlignment="1">
      <alignment vertical="center"/>
    </xf>
    <xf numFmtId="44" fontId="43" fillId="10" borderId="0" xfId="1" applyFont="1" applyFill="1" applyAlignment="1">
      <alignment vertical="center"/>
    </xf>
    <xf numFmtId="44" fontId="46" fillId="10" borderId="0" xfId="1" applyFont="1" applyFill="1" applyAlignment="1">
      <alignment vertical="center"/>
    </xf>
    <xf numFmtId="0" fontId="41" fillId="0" borderId="33" xfId="2" quotePrefix="1" applyNumberFormat="1" applyFont="1" applyFill="1" applyBorder="1" applyAlignment="1">
      <alignment horizontal="left"/>
    </xf>
    <xf numFmtId="0" fontId="4" fillId="0" borderId="33" xfId="2" applyNumberFormat="1" applyFont="1" applyFill="1" applyBorder="1" applyAlignment="1">
      <alignment horizontal="left"/>
    </xf>
    <xf numFmtId="0" fontId="48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0" fontId="48" fillId="0" borderId="0" xfId="0" applyFont="1" applyAlignment="1">
      <alignment horizontal="center" vertical="top"/>
    </xf>
    <xf numFmtId="0" fontId="48" fillId="0" borderId="0" xfId="0" applyFont="1"/>
    <xf numFmtId="14" fontId="20" fillId="0" borderId="0" xfId="0" applyNumberFormat="1" applyFont="1"/>
    <xf numFmtId="0" fontId="41" fillId="0" borderId="0" xfId="0" applyFont="1" applyAlignment="1">
      <alignment horizontal="center"/>
    </xf>
    <xf numFmtId="14" fontId="0" fillId="0" borderId="0" xfId="0" applyNumberFormat="1" applyAlignment="1">
      <alignment horizontal="right" vertical="top"/>
    </xf>
    <xf numFmtId="14" fontId="4" fillId="12" borderId="8" xfId="0" applyNumberFormat="1" applyFont="1" applyFill="1" applyBorder="1"/>
    <xf numFmtId="14" fontId="0" fillId="13" borderId="28" xfId="0" applyNumberFormat="1" applyFill="1" applyBorder="1"/>
    <xf numFmtId="14" fontId="0" fillId="0" borderId="0" xfId="0" applyNumberFormat="1"/>
    <xf numFmtId="2" fontId="3" fillId="0" borderId="0" xfId="0" applyNumberFormat="1" applyFont="1" applyAlignment="1">
      <alignment vertical="center"/>
    </xf>
    <xf numFmtId="16" fontId="20" fillId="0" borderId="0" xfId="0" applyNumberFormat="1" applyFont="1"/>
    <xf numFmtId="8" fontId="39" fillId="0" borderId="1" xfId="0" applyNumberFormat="1" applyFont="1" applyFill="1" applyBorder="1" applyAlignment="1">
      <alignment horizontal="center" vertical="center"/>
    </xf>
    <xf numFmtId="8" fontId="39" fillId="0" borderId="3" xfId="0" applyNumberFormat="1" applyFont="1" applyFill="1" applyBorder="1" applyAlignment="1">
      <alignment horizontal="center" vertical="center"/>
    </xf>
    <xf numFmtId="44" fontId="39" fillId="0" borderId="0" xfId="0" quotePrefix="1" applyNumberFormat="1" applyFont="1" applyFill="1" applyBorder="1" applyAlignment="1">
      <alignment horizontal="center" vertical="center"/>
    </xf>
    <xf numFmtId="44" fontId="39" fillId="0" borderId="1" xfId="0" quotePrefix="1" applyNumberFormat="1" applyFont="1" applyFill="1" applyBorder="1" applyAlignment="1">
      <alignment horizontal="center" vertical="center"/>
    </xf>
    <xf numFmtId="44" fontId="39" fillId="0" borderId="0" xfId="0" applyNumberFormat="1" applyFont="1" applyBorder="1" applyAlignment="1">
      <alignment horizontal="center" vertical="center"/>
    </xf>
    <xf numFmtId="44" fontId="39" fillId="0" borderId="1" xfId="0" applyNumberFormat="1" applyFont="1" applyBorder="1" applyAlignment="1">
      <alignment horizontal="center" vertical="center"/>
    </xf>
    <xf numFmtId="44" fontId="39" fillId="0" borderId="1" xfId="0" applyNumberFormat="1" applyFont="1" applyFill="1" applyBorder="1" applyAlignment="1">
      <alignment horizontal="center" vertical="center"/>
    </xf>
    <xf numFmtId="44" fontId="39" fillId="0" borderId="3" xfId="0" applyNumberFormat="1" applyFont="1" applyFill="1" applyBorder="1" applyAlignment="1">
      <alignment horizontal="center" vertical="center"/>
    </xf>
    <xf numFmtId="44" fontId="39" fillId="0" borderId="8" xfId="0" quotePrefix="1" applyNumberFormat="1" applyFont="1" applyFill="1" applyBorder="1" applyAlignment="1">
      <alignment horizontal="center" vertical="center"/>
    </xf>
    <xf numFmtId="44" fontId="8" fillId="0" borderId="0" xfId="0" applyNumberFormat="1" applyFont="1" applyBorder="1" applyAlignment="1">
      <alignment horizontal="center" vertical="center"/>
    </xf>
    <xf numFmtId="44" fontId="43" fillId="0" borderId="0" xfId="0" applyNumberFormat="1" applyFont="1" applyBorder="1" applyAlignment="1">
      <alignment horizontal="right" vertical="center"/>
    </xf>
    <xf numFmtId="2" fontId="3" fillId="0" borderId="0" xfId="0" applyNumberFormat="1" applyFont="1" applyBorder="1" applyAlignment="1"/>
    <xf numFmtId="43" fontId="3" fillId="0" borderId="0" xfId="0" applyNumberFormat="1" applyFont="1" applyBorder="1" applyAlignment="1"/>
    <xf numFmtId="0" fontId="3" fillId="0" borderId="0" xfId="0" applyFont="1" applyBorder="1"/>
    <xf numFmtId="0" fontId="3" fillId="0" borderId="0" xfId="0" applyNumberFormat="1" applyFont="1" applyBorder="1" applyAlignment="1">
      <alignment horizontal="center"/>
    </xf>
    <xf numFmtId="0" fontId="3" fillId="0" borderId="0" xfId="0" applyNumberFormat="1" applyFont="1" applyBorder="1" applyAlignment="1">
      <alignment horizontal="left"/>
    </xf>
    <xf numFmtId="44" fontId="8" fillId="0" borderId="0" xfId="0" applyNumberFormat="1" applyFont="1" applyBorder="1" applyAlignment="1">
      <alignment vertical="center"/>
    </xf>
    <xf numFmtId="44" fontId="36" fillId="5" borderId="6" xfId="0" applyNumberFormat="1" applyFont="1" applyFill="1" applyBorder="1" applyAlignment="1">
      <alignment horizontal="center" vertical="center"/>
    </xf>
    <xf numFmtId="44" fontId="39" fillId="0" borderId="0" xfId="0" quotePrefix="1" applyNumberFormat="1" applyFont="1" applyFill="1" applyBorder="1" applyAlignment="1">
      <alignment vertical="center"/>
    </xf>
    <xf numFmtId="44" fontId="39" fillId="0" borderId="0" xfId="0" quotePrefix="1" applyNumberFormat="1" applyFont="1" applyBorder="1" applyAlignment="1">
      <alignment vertical="center"/>
    </xf>
    <xf numFmtId="44" fontId="39" fillId="0" borderId="1" xfId="0" quotePrefix="1" applyNumberFormat="1" applyFont="1" applyFill="1" applyBorder="1" applyAlignment="1">
      <alignment vertical="center"/>
    </xf>
    <xf numFmtId="44" fontId="39" fillId="0" borderId="1" xfId="0" quotePrefix="1" applyNumberFormat="1" applyFont="1" applyBorder="1" applyAlignment="1">
      <alignment vertical="center"/>
    </xf>
    <xf numFmtId="44" fontId="39" fillId="0" borderId="0" xfId="0" applyNumberFormat="1" applyFont="1" applyFill="1" applyBorder="1" applyAlignment="1">
      <alignment vertical="center"/>
    </xf>
    <xf numFmtId="44" fontId="39" fillId="0" borderId="1" xfId="0" applyNumberFormat="1" applyFont="1" applyFill="1" applyBorder="1" applyAlignment="1">
      <alignment vertical="center"/>
    </xf>
    <xf numFmtId="44" fontId="39" fillId="0" borderId="1" xfId="0" applyNumberFormat="1" applyFont="1" applyBorder="1" applyAlignment="1">
      <alignment vertical="center"/>
    </xf>
    <xf numFmtId="44" fontId="39" fillId="0" borderId="3" xfId="0" applyNumberFormat="1" applyFont="1" applyFill="1" applyBorder="1" applyAlignment="1">
      <alignment vertical="center"/>
    </xf>
    <xf numFmtId="44" fontId="39" fillId="0" borderId="0" xfId="0" applyNumberFormat="1" applyFont="1" applyBorder="1" applyAlignment="1">
      <alignment vertical="center"/>
    </xf>
    <xf numFmtId="44" fontId="39" fillId="0" borderId="3" xfId="0" applyNumberFormat="1" applyFont="1" applyBorder="1" applyAlignment="1">
      <alignment vertical="center"/>
    </xf>
    <xf numFmtId="44" fontId="39" fillId="0" borderId="3" xfId="0" quotePrefix="1" applyNumberFormat="1" applyFont="1" applyBorder="1" applyAlignment="1">
      <alignment vertical="center"/>
    </xf>
    <xf numFmtId="0" fontId="39" fillId="0" borderId="0" xfId="0" applyNumberFormat="1" applyFont="1" applyFill="1" applyBorder="1" applyAlignment="1">
      <alignment vertical="center"/>
    </xf>
    <xf numFmtId="44" fontId="36" fillId="0" borderId="0" xfId="0" applyNumberFormat="1" applyFont="1" applyBorder="1" applyAlignment="1">
      <alignment vertical="center"/>
    </xf>
    <xf numFmtId="166" fontId="46" fillId="10" borderId="0" xfId="0" applyNumberFormat="1" applyFont="1" applyFill="1" applyAlignment="1">
      <alignment vertical="center"/>
    </xf>
    <xf numFmtId="44" fontId="39" fillId="0" borderId="8" xfId="0" quotePrefix="1" applyNumberFormat="1" applyFont="1" applyBorder="1" applyAlignment="1">
      <alignment vertical="center"/>
    </xf>
    <xf numFmtId="44" fontId="39" fillId="0" borderId="0" xfId="0" applyNumberFormat="1" applyFont="1" applyFill="1" applyBorder="1" applyAlignment="1">
      <alignment horizontal="center" vertical="center"/>
    </xf>
    <xf numFmtId="44" fontId="43" fillId="0" borderId="0" xfId="0" applyNumberFormat="1" applyFont="1" applyFill="1" applyAlignment="1">
      <alignment vertical="center"/>
    </xf>
    <xf numFmtId="44" fontId="43" fillId="0" borderId="0" xfId="0" applyNumberFormat="1" applyFont="1" applyAlignment="1">
      <alignment vertical="center"/>
    </xf>
    <xf numFmtId="44" fontId="43" fillId="0" borderId="0" xfId="0" applyNumberFormat="1" applyFont="1" applyFill="1" applyBorder="1" applyAlignment="1">
      <alignment vertical="center"/>
    </xf>
    <xf numFmtId="44" fontId="31" fillId="0" borderId="0" xfId="0" applyNumberFormat="1" applyFont="1" applyAlignment="1">
      <alignment vertical="center"/>
    </xf>
    <xf numFmtId="2" fontId="43" fillId="0" borderId="0" xfId="0" applyNumberFormat="1" applyFont="1" applyAlignment="1">
      <alignment vertical="center"/>
    </xf>
    <xf numFmtId="2" fontId="43" fillId="0" borderId="0" xfId="0" applyNumberFormat="1" applyFont="1" applyBorder="1" applyAlignment="1">
      <alignment vertical="center"/>
    </xf>
    <xf numFmtId="2" fontId="43" fillId="0" borderId="0" xfId="0" applyNumberFormat="1" applyFont="1" applyFill="1" applyBorder="1" applyAlignment="1">
      <alignment vertical="center"/>
    </xf>
    <xf numFmtId="44" fontId="43" fillId="0" borderId="0" xfId="0" applyNumberFormat="1" applyFont="1" applyFill="1" applyAlignment="1">
      <alignment vertical="center"/>
    </xf>
    <xf numFmtId="44" fontId="43" fillId="0" borderId="0" xfId="0" applyNumberFormat="1" applyFont="1" applyAlignment="1">
      <alignment vertical="center"/>
    </xf>
    <xf numFmtId="44" fontId="43" fillId="0" borderId="0" xfId="0" applyNumberFormat="1" applyFont="1" applyFill="1" applyBorder="1" applyAlignment="1">
      <alignment vertical="center"/>
    </xf>
    <xf numFmtId="44" fontId="31" fillId="0" borderId="0" xfId="0" applyNumberFormat="1" applyFont="1" applyAlignment="1">
      <alignment vertical="center"/>
    </xf>
    <xf numFmtId="44" fontId="3" fillId="0" borderId="0" xfId="0" applyNumberFormat="1" applyFont="1" applyBorder="1" applyAlignment="1"/>
    <xf numFmtId="2" fontId="3" fillId="0" borderId="0" xfId="0" applyNumberFormat="1" applyFont="1" applyAlignment="1">
      <alignment vertical="center"/>
    </xf>
    <xf numFmtId="0" fontId="31" fillId="0" borderId="0" xfId="0" quotePrefix="1" applyNumberFormat="1" applyFont="1" applyBorder="1" applyAlignment="1">
      <alignment horizontal="left" vertical="center"/>
    </xf>
    <xf numFmtId="17" fontId="20" fillId="0" borderId="0" xfId="0" applyNumberFormat="1" applyFont="1"/>
    <xf numFmtId="44" fontId="31" fillId="0" borderId="0" xfId="0" applyNumberFormat="1" applyFont="1" applyBorder="1" applyAlignment="1" applyProtection="1"/>
    <xf numFmtId="44" fontId="31" fillId="0" borderId="0" xfId="0" quotePrefix="1" applyNumberFormat="1" applyFont="1" applyFill="1" applyBorder="1" applyAlignment="1">
      <alignment vertical="center"/>
    </xf>
    <xf numFmtId="8" fontId="39" fillId="0" borderId="0" xfId="0" applyNumberFormat="1" applyFont="1" applyFill="1" applyBorder="1" applyAlignment="1">
      <alignment vertical="center"/>
    </xf>
    <xf numFmtId="2" fontId="3" fillId="0" borderId="0" xfId="0" applyNumberFormat="1" applyFont="1" applyAlignment="1">
      <alignment vertical="center"/>
    </xf>
    <xf numFmtId="0" fontId="4" fillId="0" borderId="37" xfId="2" applyNumberFormat="1" applyFont="1" applyFill="1" applyBorder="1" applyAlignment="1">
      <alignment horizontal="center"/>
    </xf>
    <xf numFmtId="2" fontId="3" fillId="0" borderId="0" xfId="0" applyNumberFormat="1" applyFont="1" applyAlignment="1">
      <alignment vertical="center"/>
    </xf>
    <xf numFmtId="2" fontId="3" fillId="0" borderId="0" xfId="0" applyNumberFormat="1" applyFont="1" applyAlignment="1">
      <alignment vertical="center"/>
    </xf>
    <xf numFmtId="2" fontId="3" fillId="0" borderId="0" xfId="0" applyNumberFormat="1" applyFont="1" applyAlignment="1">
      <alignment vertical="center"/>
    </xf>
    <xf numFmtId="0" fontId="43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44" fontId="43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vertical="center"/>
    </xf>
    <xf numFmtId="0" fontId="50" fillId="0" borderId="0" xfId="0" applyFont="1" applyAlignment="1">
      <alignment horizontal="center"/>
    </xf>
    <xf numFmtId="2" fontId="3" fillId="0" borderId="0" xfId="0" applyNumberFormat="1" applyFont="1" applyAlignment="1">
      <alignment vertical="center"/>
    </xf>
    <xf numFmtId="44" fontId="3" fillId="0" borderId="0" xfId="0" applyNumberFormat="1" applyFont="1" applyBorder="1" applyAlignment="1"/>
    <xf numFmtId="2" fontId="3" fillId="0" borderId="0" xfId="0" applyNumberFormat="1" applyFont="1" applyAlignment="1">
      <alignment vertical="center"/>
    </xf>
    <xf numFmtId="2" fontId="3" fillId="0" borderId="0" xfId="0" applyNumberFormat="1" applyFont="1" applyAlignment="1">
      <alignment vertical="center"/>
    </xf>
    <xf numFmtId="2" fontId="3" fillId="0" borderId="0" xfId="0" applyNumberFormat="1" applyFont="1" applyAlignment="1">
      <alignment vertical="center"/>
    </xf>
    <xf numFmtId="2" fontId="3" fillId="0" borderId="0" xfId="0" applyNumberFormat="1" applyFont="1" applyAlignment="1">
      <alignment vertical="center"/>
    </xf>
    <xf numFmtId="2" fontId="3" fillId="0" borderId="0" xfId="0" applyNumberFormat="1" applyFont="1" applyAlignment="1">
      <alignment vertical="center"/>
    </xf>
    <xf numFmtId="49" fontId="43" fillId="0" borderId="0" xfId="0" quotePrefix="1" applyNumberFormat="1" applyFont="1" applyAlignment="1">
      <alignment horizontal="left" vertical="center" wrapText="1"/>
    </xf>
    <xf numFmtId="1" fontId="43" fillId="0" borderId="0" xfId="0" quotePrefix="1" applyNumberFormat="1" applyFont="1" applyAlignment="1">
      <alignment horizontal="left" vertical="center" wrapText="1"/>
    </xf>
    <xf numFmtId="44" fontId="43" fillId="0" borderId="0" xfId="0" applyNumberFormat="1" applyFont="1" applyAlignment="1">
      <alignment vertical="center" wrapText="1"/>
    </xf>
    <xf numFmtId="2" fontId="3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2" fontId="3" fillId="0" borderId="0" xfId="0" applyNumberFormat="1" applyFont="1" applyAlignment="1">
      <alignment vertical="center"/>
    </xf>
    <xf numFmtId="44" fontId="4" fillId="12" borderId="32" xfId="3" applyFont="1" applyFill="1" applyBorder="1"/>
    <xf numFmtId="44" fontId="0" fillId="0" borderId="0" xfId="3" applyFont="1" applyAlignment="1">
      <alignment horizontal="right" vertical="top"/>
    </xf>
    <xf numFmtId="44" fontId="3" fillId="0" borderId="0" xfId="3" applyFont="1" applyAlignment="1">
      <alignment horizontal="right" vertical="top"/>
    </xf>
    <xf numFmtId="44" fontId="3" fillId="0" borderId="0" xfId="3" applyFont="1" applyAlignment="1">
      <alignment horizontal="right" vertical="top" wrapText="1"/>
    </xf>
    <xf numFmtId="44" fontId="0" fillId="0" borderId="0" xfId="3" applyFont="1"/>
    <xf numFmtId="44" fontId="0" fillId="0" borderId="0" xfId="3" applyFont="1" applyAlignment="1">
      <alignment horizontal="left" vertical="top"/>
    </xf>
    <xf numFmtId="2" fontId="3" fillId="0" borderId="0" xfId="0" applyNumberFormat="1" applyFont="1" applyAlignment="1">
      <alignment vertical="center"/>
    </xf>
    <xf numFmtId="0" fontId="4" fillId="12" borderId="0" xfId="0" applyFont="1" applyFill="1"/>
    <xf numFmtId="44" fontId="0" fillId="0" borderId="0" xfId="0" applyNumberFormat="1"/>
    <xf numFmtId="0" fontId="31" fillId="0" borderId="0" xfId="0" applyNumberFormat="1" applyFont="1" applyAlignment="1">
      <alignment horizontal="left" vertical="center" wrapText="1"/>
    </xf>
    <xf numFmtId="2" fontId="31" fillId="0" borderId="0" xfId="0" applyNumberFormat="1" applyFont="1" applyFill="1" applyAlignment="1">
      <alignment horizontal="left" vertical="center" wrapText="1"/>
    </xf>
    <xf numFmtId="2" fontId="43" fillId="0" borderId="0" xfId="0" applyNumberFormat="1" applyFont="1" applyAlignment="1">
      <alignment horizontal="left" vertical="center" wrapText="1"/>
    </xf>
    <xf numFmtId="2" fontId="43" fillId="0" borderId="0" xfId="0" quotePrefix="1" applyNumberFormat="1" applyFont="1" applyAlignment="1">
      <alignment horizontal="left" vertical="center" wrapText="1"/>
    </xf>
    <xf numFmtId="2" fontId="31" fillId="0" borderId="0" xfId="0" applyNumberFormat="1" applyFont="1" applyAlignment="1">
      <alignment horizontal="left" vertical="center" wrapText="1"/>
    </xf>
    <xf numFmtId="0" fontId="43" fillId="0" borderId="0" xfId="0" applyNumberFormat="1" applyFont="1" applyBorder="1" applyAlignment="1" applyProtection="1">
      <alignment vertical="center" wrapText="1"/>
      <protection locked="0"/>
    </xf>
    <xf numFmtId="0" fontId="43" fillId="0" borderId="0" xfId="0" quotePrefix="1" applyNumberFormat="1" applyFont="1" applyAlignment="1">
      <alignment horizontal="left" vertical="center" wrapText="1"/>
    </xf>
    <xf numFmtId="2" fontId="31" fillId="0" borderId="0" xfId="0" applyNumberFormat="1" applyFont="1" applyBorder="1" applyAlignment="1" applyProtection="1">
      <alignment horizontal="left" vertical="center" wrapText="1"/>
      <protection locked="0"/>
    </xf>
    <xf numFmtId="2" fontId="31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3" fillId="0" borderId="0" xfId="0" applyNumberFormat="1" applyFont="1" applyAlignment="1">
      <alignment horizontal="left" vertical="center" wrapText="1"/>
    </xf>
    <xf numFmtId="2" fontId="3" fillId="0" borderId="0" xfId="0" applyNumberFormat="1" applyFont="1" applyAlignment="1">
      <alignment horizontal="left" vertical="center" wrapText="1"/>
    </xf>
    <xf numFmtId="2" fontId="3" fillId="0" borderId="0" xfId="0" applyNumberFormat="1" applyFont="1" applyBorder="1" applyAlignment="1" applyProtection="1">
      <alignment vertical="center" wrapText="1"/>
      <protection locked="0"/>
    </xf>
    <xf numFmtId="0" fontId="5" fillId="0" borderId="0" xfId="0" applyNumberFormat="1" applyFont="1" applyAlignment="1">
      <alignment horizontal="left" vertical="center" wrapText="1"/>
    </xf>
    <xf numFmtId="2" fontId="3" fillId="0" borderId="0" xfId="0" applyNumberFormat="1" applyFont="1" applyAlignment="1">
      <alignment vertical="center"/>
    </xf>
    <xf numFmtId="0" fontId="33" fillId="0" borderId="0" xfId="0" quotePrefix="1" applyNumberFormat="1" applyFont="1" applyFill="1" applyAlignment="1">
      <alignment horizontal="left" vertical="center"/>
    </xf>
    <xf numFmtId="2" fontId="3" fillId="0" borderId="0" xfId="0" applyNumberFormat="1" applyFont="1" applyAlignment="1">
      <alignment vertical="center"/>
    </xf>
    <xf numFmtId="2" fontId="3" fillId="0" borderId="0" xfId="0" applyNumberFormat="1" applyFont="1" applyAlignment="1">
      <alignment vertical="center"/>
    </xf>
    <xf numFmtId="4" fontId="39" fillId="0" borderId="0" xfId="0" applyNumberFormat="1" applyFont="1" applyBorder="1" applyAlignment="1">
      <alignment horizontal="center" vertical="center" wrapText="1"/>
    </xf>
    <xf numFmtId="2" fontId="3" fillId="0" borderId="0" xfId="0" applyNumberFormat="1" applyFont="1" applyAlignment="1">
      <alignment vertical="center"/>
    </xf>
    <xf numFmtId="0" fontId="43" fillId="0" borderId="0" xfId="0" applyFont="1" applyBorder="1" applyAlignment="1">
      <alignment vertical="center"/>
    </xf>
    <xf numFmtId="44" fontId="40" fillId="0" borderId="1" xfId="0" quotePrefix="1" applyNumberFormat="1" applyFont="1" applyBorder="1" applyAlignment="1">
      <alignment vertical="center"/>
    </xf>
    <xf numFmtId="44" fontId="40" fillId="0" borderId="1" xfId="0" applyNumberFormat="1" applyFont="1" applyBorder="1" applyAlignment="1">
      <alignment vertical="center"/>
    </xf>
    <xf numFmtId="4" fontId="51" fillId="0" borderId="14" xfId="0" applyNumberFormat="1" applyFont="1" applyBorder="1" applyAlignment="1" applyProtection="1">
      <protection locked="0"/>
    </xf>
    <xf numFmtId="40" fontId="0" fillId="0" borderId="0" xfId="0" applyNumberFormat="1"/>
    <xf numFmtId="0" fontId="31" fillId="0" borderId="0" xfId="0" applyNumberFormat="1" applyFont="1" applyAlignment="1">
      <alignment vertical="center"/>
    </xf>
    <xf numFmtId="0" fontId="1" fillId="0" borderId="0" xfId="6" applyAlignment="1">
      <alignment horizontal="center"/>
    </xf>
    <xf numFmtId="49" fontId="1" fillId="0" borderId="0" xfId="6" applyNumberFormat="1"/>
    <xf numFmtId="0" fontId="1" fillId="0" borderId="0" xfId="6"/>
    <xf numFmtId="40" fontId="1" fillId="0" borderId="0" xfId="6" applyNumberFormat="1"/>
    <xf numFmtId="49" fontId="52" fillId="0" borderId="0" xfId="6" applyNumberFormat="1" applyFont="1" applyAlignment="1">
      <alignment horizontal="center" vertical="center" wrapText="1"/>
    </xf>
    <xf numFmtId="0" fontId="52" fillId="0" borderId="0" xfId="6" applyFont="1" applyAlignment="1">
      <alignment horizontal="center" vertical="center" wrapText="1"/>
    </xf>
    <xf numFmtId="40" fontId="52" fillId="0" borderId="0" xfId="6" applyNumberFormat="1" applyFont="1" applyAlignment="1">
      <alignment horizontal="center" vertical="center" wrapText="1"/>
    </xf>
    <xf numFmtId="14" fontId="1" fillId="0" borderId="0" xfId="6" applyNumberFormat="1"/>
    <xf numFmtId="0" fontId="52" fillId="0" borderId="0" xfId="6" applyFont="1"/>
    <xf numFmtId="40" fontId="52" fillId="0" borderId="0" xfId="6" applyNumberFormat="1" applyFont="1"/>
    <xf numFmtId="49" fontId="53" fillId="0" borderId="0" xfId="6" applyNumberFormat="1" applyFont="1"/>
    <xf numFmtId="49" fontId="52" fillId="0" borderId="0" xfId="6" applyNumberFormat="1" applyFont="1"/>
    <xf numFmtId="2" fontId="3" fillId="0" borderId="0" xfId="0" applyNumberFormat="1" applyFont="1" applyAlignment="1">
      <alignment vertical="center"/>
    </xf>
    <xf numFmtId="44" fontId="3" fillId="0" borderId="0" xfId="0" applyNumberFormat="1" applyFont="1" applyBorder="1" applyAlignment="1"/>
    <xf numFmtId="44" fontId="39" fillId="0" borderId="8" xfId="0" applyNumberFormat="1" applyFont="1" applyBorder="1" applyAlignment="1">
      <alignment vertical="center"/>
    </xf>
    <xf numFmtId="44" fontId="13" fillId="0" borderId="1" xfId="0" applyNumberFormat="1" applyFont="1" applyFill="1" applyBorder="1" applyAlignment="1">
      <alignment vertical="center"/>
    </xf>
    <xf numFmtId="40" fontId="31" fillId="0" borderId="15" xfId="0" applyNumberFormat="1" applyFont="1" applyFill="1" applyBorder="1" applyAlignment="1" applyProtection="1">
      <alignment horizontal="right"/>
      <protection locked="0"/>
    </xf>
    <xf numFmtId="4" fontId="31" fillId="0" borderId="14" xfId="0" applyNumberFormat="1" applyFont="1" applyBorder="1" applyAlignment="1" applyProtection="1">
      <alignment horizontal="right"/>
      <protection locked="0"/>
    </xf>
    <xf numFmtId="0" fontId="3" fillId="0" borderId="0" xfId="0" applyNumberFormat="1" applyFont="1" applyBorder="1" applyAlignment="1" applyProtection="1">
      <protection locked="0"/>
    </xf>
    <xf numFmtId="0" fontId="0" fillId="0" borderId="0" xfId="0" applyBorder="1"/>
    <xf numFmtId="16" fontId="3" fillId="0" borderId="0" xfId="0" applyNumberFormat="1" applyFont="1" applyBorder="1" applyAlignment="1" applyProtection="1">
      <protection locked="0"/>
    </xf>
    <xf numFmtId="0" fontId="4" fillId="0" borderId="16" xfId="0" applyNumberFormat="1" applyFont="1" applyFill="1" applyBorder="1" applyAlignment="1" applyProtection="1">
      <alignment horizontal="center"/>
      <protection locked="0"/>
    </xf>
    <xf numFmtId="0" fontId="4" fillId="0" borderId="20" xfId="0" quotePrefix="1" applyNumberFormat="1" applyFont="1" applyFill="1" applyBorder="1" applyAlignment="1">
      <alignment horizontal="center"/>
    </xf>
    <xf numFmtId="0" fontId="0" fillId="0" borderId="12" xfId="0" applyBorder="1" applyAlignment="1">
      <alignment horizontal="center" vertical="center" wrapText="1"/>
    </xf>
    <xf numFmtId="16" fontId="3" fillId="0" borderId="12" xfId="0" applyNumberFormat="1" applyFont="1" applyBorder="1" applyAlignment="1"/>
    <xf numFmtId="0" fontId="25" fillId="0" borderId="12" xfId="0" applyNumberFormat="1" applyFont="1" applyBorder="1" applyAlignment="1"/>
    <xf numFmtId="44" fontId="43" fillId="0" borderId="19" xfId="3" applyFont="1" applyBorder="1" applyAlignment="1"/>
    <xf numFmtId="0" fontId="41" fillId="0" borderId="41" xfId="2" applyNumberFormat="1" applyFont="1" applyFill="1" applyBorder="1" applyAlignment="1">
      <alignment horizontal="center"/>
    </xf>
    <xf numFmtId="0" fontId="41" fillId="0" borderId="42" xfId="2" quotePrefix="1" applyNumberFormat="1" applyFont="1" applyFill="1" applyBorder="1" applyAlignment="1">
      <alignment horizontal="left"/>
    </xf>
    <xf numFmtId="0" fontId="41" fillId="0" borderId="33" xfId="0" applyFont="1" applyBorder="1" applyAlignment="1">
      <alignment horizontal="center"/>
    </xf>
    <xf numFmtId="0" fontId="4" fillId="0" borderId="0" xfId="2" applyFont="1" applyAlignment="1">
      <alignment horizontal="right" vertical="center"/>
    </xf>
    <xf numFmtId="167" fontId="55" fillId="0" borderId="0" xfId="2" applyNumberFormat="1" applyFont="1" applyAlignment="1">
      <alignment horizontal="center" vertical="center"/>
    </xf>
    <xf numFmtId="2" fontId="3" fillId="0" borderId="0" xfId="2" applyNumberFormat="1"/>
    <xf numFmtId="49" fontId="4" fillId="8" borderId="0" xfId="2" applyNumberFormat="1" applyFont="1" applyFill="1" applyAlignment="1">
      <alignment horizontal="left" vertical="center" wrapText="1"/>
    </xf>
    <xf numFmtId="49" fontId="4" fillId="8" borderId="0" xfId="2" applyNumberFormat="1" applyFont="1" applyFill="1" applyAlignment="1" applyProtection="1">
      <alignment horizontal="left" vertical="center" wrapText="1"/>
      <protection locked="0"/>
    </xf>
    <xf numFmtId="168" fontId="4" fillId="8" borderId="0" xfId="2" applyNumberFormat="1" applyFont="1" applyFill="1" applyAlignment="1">
      <alignment horizontal="center" vertical="center" wrapText="1"/>
    </xf>
    <xf numFmtId="49" fontId="4" fillId="8" borderId="0" xfId="2" applyNumberFormat="1" applyFont="1" applyFill="1" applyAlignment="1">
      <alignment horizontal="center" vertical="center" wrapText="1"/>
    </xf>
    <xf numFmtId="43" fontId="4" fillId="0" borderId="0" xfId="2" applyNumberFormat="1" applyFont="1" applyAlignment="1">
      <alignment vertical="center"/>
    </xf>
    <xf numFmtId="2" fontId="3" fillId="0" borderId="0" xfId="2" applyNumberFormat="1" applyAlignment="1">
      <alignment vertical="center"/>
    </xf>
    <xf numFmtId="0" fontId="3" fillId="0" borderId="0" xfId="2" applyAlignment="1">
      <alignment vertical="center"/>
    </xf>
    <xf numFmtId="2" fontId="4" fillId="0" borderId="0" xfId="2" applyNumberFormat="1" applyFont="1" applyAlignment="1">
      <alignment horizontal="left" vertical="center"/>
    </xf>
    <xf numFmtId="0" fontId="3" fillId="0" borderId="0" xfId="2" applyAlignment="1">
      <alignment horizontal="center" vertical="center"/>
    </xf>
    <xf numFmtId="0" fontId="3" fillId="0" borderId="0" xfId="2" quotePrefix="1" applyAlignment="1">
      <alignment horizontal="left" vertical="center"/>
    </xf>
    <xf numFmtId="2" fontId="3" fillId="0" borderId="0" xfId="2" applyNumberFormat="1" applyAlignment="1" applyProtection="1">
      <alignment vertical="center"/>
      <protection locked="0"/>
    </xf>
    <xf numFmtId="44" fontId="6" fillId="3" borderId="0" xfId="2" applyNumberFormat="1" applyFont="1" applyFill="1" applyAlignment="1">
      <alignment vertical="center"/>
    </xf>
    <xf numFmtId="0" fontId="3" fillId="0" borderId="0" xfId="2" applyAlignment="1">
      <alignment horizontal="left" vertical="center"/>
    </xf>
    <xf numFmtId="44" fontId="6" fillId="3" borderId="1" xfId="2" applyNumberFormat="1" applyFont="1" applyFill="1" applyBorder="1" applyAlignment="1">
      <alignment vertical="center"/>
    </xf>
    <xf numFmtId="2" fontId="4" fillId="0" borderId="0" xfId="2" applyNumberFormat="1" applyFont="1" applyAlignment="1" applyProtection="1">
      <alignment horizontal="right" vertical="center"/>
      <protection locked="0"/>
    </xf>
    <xf numFmtId="44" fontId="4" fillId="0" borderId="0" xfId="2" applyNumberFormat="1" applyFont="1" applyAlignment="1">
      <alignment vertical="center"/>
    </xf>
    <xf numFmtId="2" fontId="3" fillId="0" borderId="0" xfId="2" applyNumberFormat="1" applyAlignment="1">
      <alignment horizontal="left" vertical="center"/>
    </xf>
    <xf numFmtId="44" fontId="3" fillId="0" borderId="0" xfId="2" applyNumberFormat="1" applyAlignment="1">
      <alignment vertical="center"/>
    </xf>
    <xf numFmtId="44" fontId="6" fillId="0" borderId="0" xfId="2" applyNumberFormat="1" applyFont="1" applyAlignment="1">
      <alignment vertical="center"/>
    </xf>
    <xf numFmtId="44" fontId="6" fillId="0" borderId="1" xfId="2" applyNumberFormat="1" applyFont="1" applyBorder="1" applyAlignment="1">
      <alignment vertical="center"/>
    </xf>
    <xf numFmtId="2" fontId="4" fillId="0" borderId="0" xfId="2" applyNumberFormat="1" applyFont="1" applyAlignment="1">
      <alignment horizontal="left" vertical="center" indent="2"/>
    </xf>
    <xf numFmtId="2" fontId="3" fillId="0" borderId="0" xfId="2" quotePrefix="1" applyNumberFormat="1" applyAlignment="1">
      <alignment vertical="center"/>
    </xf>
    <xf numFmtId="2" fontId="56" fillId="0" borderId="0" xfId="2" applyNumberFormat="1" applyFont="1" applyAlignment="1">
      <alignment vertical="center"/>
    </xf>
    <xf numFmtId="1" fontId="3" fillId="0" borderId="0" xfId="2" applyNumberFormat="1" applyAlignment="1">
      <alignment horizontal="left" vertical="center"/>
    </xf>
    <xf numFmtId="164" fontId="3" fillId="0" borderId="0" xfId="2" applyNumberFormat="1" applyAlignment="1">
      <alignment vertical="center"/>
    </xf>
    <xf numFmtId="44" fontId="4" fillId="0" borderId="2" xfId="2" applyNumberFormat="1" applyFont="1" applyBorder="1" applyAlignment="1">
      <alignment vertical="center"/>
    </xf>
    <xf numFmtId="43" fontId="3" fillId="0" borderId="0" xfId="2" applyNumberFormat="1" applyAlignment="1">
      <alignment vertical="center"/>
    </xf>
    <xf numFmtId="0" fontId="28" fillId="0" borderId="0" xfId="2" quotePrefix="1" applyFont="1" applyAlignment="1">
      <alignment horizontal="left" vertical="center"/>
    </xf>
    <xf numFmtId="1" fontId="28" fillId="0" borderId="0" xfId="2" quotePrefix="1" applyNumberFormat="1" applyFont="1" applyAlignment="1">
      <alignment vertical="center"/>
    </xf>
    <xf numFmtId="2" fontId="29" fillId="0" borderId="0" xfId="2" applyNumberFormat="1" applyFont="1" applyAlignment="1" applyProtection="1">
      <alignment horizontal="right" vertical="center" indent="1"/>
      <protection locked="0"/>
    </xf>
    <xf numFmtId="44" fontId="0" fillId="0" borderId="0" xfId="3" applyFont="1" applyFill="1" applyAlignment="1">
      <alignment vertical="center"/>
    </xf>
    <xf numFmtId="44" fontId="0" fillId="0" borderId="43" xfId="3" applyFont="1" applyFill="1" applyBorder="1" applyAlignment="1">
      <alignment vertical="center"/>
    </xf>
    <xf numFmtId="44" fontId="0" fillId="0" borderId="0" xfId="3" applyFont="1" applyAlignment="1">
      <alignment vertical="center"/>
    </xf>
    <xf numFmtId="1" fontId="7" fillId="0" borderId="0" xfId="2" applyNumberFormat="1" applyFont="1" applyAlignment="1">
      <alignment horizontal="left" vertical="center"/>
    </xf>
    <xf numFmtId="1" fontId="4" fillId="0" borderId="0" xfId="2" applyNumberFormat="1" applyFont="1" applyAlignment="1">
      <alignment horizontal="left" vertical="center"/>
    </xf>
    <xf numFmtId="2" fontId="4" fillId="0" borderId="0" xfId="2" applyNumberFormat="1" applyFont="1" applyAlignment="1" applyProtection="1">
      <alignment vertical="center"/>
      <protection locked="0"/>
    </xf>
    <xf numFmtId="2" fontId="57" fillId="0" borderId="0" xfId="2" applyNumberFormat="1" applyFont="1" applyAlignment="1">
      <alignment vertical="center"/>
    </xf>
    <xf numFmtId="0" fontId="4" fillId="0" borderId="0" xfId="2" applyFont="1" applyAlignment="1">
      <alignment horizontal="left" vertical="center"/>
    </xf>
    <xf numFmtId="44" fontId="0" fillId="0" borderId="43" xfId="3" applyFont="1" applyBorder="1" applyAlignment="1">
      <alignment vertical="center"/>
    </xf>
    <xf numFmtId="0" fontId="31" fillId="0" borderId="0" xfId="0" applyNumberFormat="1" applyFont="1" applyAlignment="1">
      <alignment horizontal="left" vertical="center" wrapText="1"/>
    </xf>
    <xf numFmtId="0" fontId="31" fillId="0" borderId="0" xfId="0" applyFont="1" applyAlignment="1">
      <alignment vertical="center" wrapText="1"/>
    </xf>
    <xf numFmtId="0" fontId="4" fillId="0" borderId="0" xfId="0" applyNumberFormat="1" applyFont="1" applyAlignment="1">
      <alignment vertical="top" wrapText="1"/>
    </xf>
    <xf numFmtId="0" fontId="4" fillId="0" borderId="0" xfId="0" applyFont="1" applyAlignment="1">
      <alignment vertical="top"/>
    </xf>
    <xf numFmtId="0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44" fontId="31" fillId="0" borderId="0" xfId="0" applyNumberFormat="1" applyFont="1" applyBorder="1" applyAlignment="1">
      <alignment vertical="center"/>
    </xf>
    <xf numFmtId="0" fontId="43" fillId="0" borderId="0" xfId="0" applyFont="1" applyBorder="1" applyAlignment="1">
      <alignment vertical="center"/>
    </xf>
    <xf numFmtId="0" fontId="31" fillId="0" borderId="0" xfId="0" applyNumberFormat="1" applyFont="1" applyAlignment="1">
      <alignment horizontal="left" vertical="center"/>
    </xf>
    <xf numFmtId="0" fontId="31" fillId="0" borderId="0" xfId="0" applyFont="1" applyAlignment="1">
      <alignment vertical="center"/>
    </xf>
    <xf numFmtId="0" fontId="4" fillId="0" borderId="0" xfId="2" applyFont="1" applyAlignment="1">
      <alignment horizontal="center" wrapText="1"/>
    </xf>
    <xf numFmtId="0" fontId="56" fillId="7" borderId="0" xfId="2" applyFont="1" applyFill="1" applyAlignment="1">
      <alignment horizontal="center" vertical="center"/>
    </xf>
    <xf numFmtId="0" fontId="4" fillId="0" borderId="0" xfId="0" applyNumberFormat="1" applyFont="1" applyAlignment="1">
      <alignment horizontal="left"/>
    </xf>
    <xf numFmtId="0" fontId="4" fillId="0" borderId="0" xfId="0" applyFont="1" applyAlignment="1"/>
    <xf numFmtId="0" fontId="31" fillId="0" borderId="0" xfId="0" applyNumberFormat="1" applyFont="1" applyAlignment="1">
      <alignment horizontal="left"/>
    </xf>
    <xf numFmtId="0" fontId="31" fillId="0" borderId="0" xfId="0" applyFont="1" applyAlignment="1"/>
    <xf numFmtId="0" fontId="31" fillId="0" borderId="0" xfId="0" applyNumberFormat="1" applyFont="1" applyFill="1" applyAlignment="1">
      <alignment horizontal="left" vertical="center"/>
    </xf>
    <xf numFmtId="44" fontId="31" fillId="2" borderId="0" xfId="0" applyNumberFormat="1" applyFont="1" applyFill="1" applyBorder="1" applyAlignment="1">
      <alignment horizontal="right" vertical="center"/>
    </xf>
    <xf numFmtId="0" fontId="3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2" fontId="3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35" fillId="0" borderId="0" xfId="0" applyNumberFormat="1" applyFont="1" applyAlignment="1">
      <alignment horizontal="left" vertical="center"/>
    </xf>
    <xf numFmtId="0" fontId="31" fillId="0" borderId="0" xfId="0" applyNumberFormat="1" applyFont="1" applyAlignment="1">
      <alignment vertical="center"/>
    </xf>
    <xf numFmtId="4" fontId="36" fillId="0" borderId="0" xfId="0" applyNumberFormat="1" applyFont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0" fontId="26" fillId="0" borderId="22" xfId="0" applyFont="1" applyFill="1" applyBorder="1" applyAlignment="1">
      <alignment horizontal="center" vertical="top" wrapText="1"/>
    </xf>
    <xf numFmtId="0" fontId="0" fillId="0" borderId="23" xfId="0" applyBorder="1" applyAlignment="1">
      <alignment horizontal="center" vertical="top"/>
    </xf>
    <xf numFmtId="0" fontId="0" fillId="0" borderId="24" xfId="0" applyBorder="1" applyAlignment="1">
      <alignment horizontal="center" vertical="top"/>
    </xf>
    <xf numFmtId="0" fontId="0" fillId="0" borderId="18" xfId="0" applyBorder="1" applyAlignment="1">
      <alignment horizontal="center" vertical="top"/>
    </xf>
    <xf numFmtId="0" fontId="0" fillId="0" borderId="25" xfId="0" applyBorder="1" applyAlignment="1">
      <alignment horizontal="center" vertical="top"/>
    </xf>
    <xf numFmtId="0" fontId="0" fillId="0" borderId="26" xfId="0" applyBorder="1" applyAlignment="1">
      <alignment horizontal="center" vertical="top"/>
    </xf>
    <xf numFmtId="0" fontId="31" fillId="0" borderId="38" xfId="0" applyFont="1" applyBorder="1" applyAlignment="1" applyProtection="1">
      <alignment horizontal="center"/>
      <protection locked="0"/>
    </xf>
    <xf numFmtId="0" fontId="0" fillId="0" borderId="35" xfId="0" applyBorder="1" applyAlignment="1"/>
    <xf numFmtId="0" fontId="0" fillId="0" borderId="39" xfId="0" applyBorder="1" applyAlignment="1"/>
    <xf numFmtId="0" fontId="44" fillId="0" borderId="11" xfId="0" applyNumberFormat="1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/>
    </xf>
    <xf numFmtId="0" fontId="0" fillId="0" borderId="40" xfId="0" applyBorder="1" applyAlignment="1">
      <alignment horizontal="center"/>
    </xf>
    <xf numFmtId="44" fontId="3" fillId="0" borderId="0" xfId="0" applyNumberFormat="1" applyFont="1" applyBorder="1" applyAlignment="1"/>
    <xf numFmtId="0" fontId="31" fillId="13" borderId="27" xfId="0" applyFont="1" applyFill="1" applyBorder="1" applyAlignment="1">
      <alignment horizontal="center" vertical="top"/>
    </xf>
    <xf numFmtId="0" fontId="0" fillId="13" borderId="28" xfId="0" applyFill="1" applyBorder="1" applyAlignment="1"/>
    <xf numFmtId="0" fontId="30" fillId="0" borderId="0" xfId="2" applyFont="1" applyBorder="1" applyAlignment="1">
      <alignment horizontal="center" vertical="center"/>
    </xf>
    <xf numFmtId="171" fontId="4" fillId="8" borderId="0" xfId="0" applyNumberFormat="1" applyFont="1" applyFill="1" applyAlignment="1">
      <alignment horizontal="center" vertical="center" wrapText="1"/>
    </xf>
  </cellXfs>
  <cellStyles count="7">
    <cellStyle name="Currency" xfId="1" builtinId="4"/>
    <cellStyle name="Currency 2" xfId="3" xr:uid="{00000000-0005-0000-0000-000001000000}"/>
    <cellStyle name="Normal" xfId="0" builtinId="0"/>
    <cellStyle name="Normal 2" xfId="2" xr:uid="{00000000-0005-0000-0000-000003000000}"/>
    <cellStyle name="Normal 3" xfId="6" xr:uid="{00000000-0005-0000-0000-000004000000}"/>
    <cellStyle name="Percent" xfId="4" builtinId="5"/>
    <cellStyle name="Percent 2" xfId="5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37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35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I41"/>
  <sheetViews>
    <sheetView workbookViewId="0">
      <selection activeCell="D24" sqref="D24"/>
    </sheetView>
  </sheetViews>
  <sheetFormatPr defaultColWidth="8.88671875" defaultRowHeight="15" x14ac:dyDescent="0.25"/>
  <cols>
    <col min="1" max="1" width="8.88671875" style="631"/>
    <col min="2" max="2" width="3" style="629" customWidth="1"/>
    <col min="3" max="3" width="9.88671875" style="630" bestFit="1" customWidth="1"/>
    <col min="4" max="4" width="30.5546875" style="631" bestFit="1" customWidth="1"/>
    <col min="5" max="5" width="8.88671875" style="631"/>
    <col min="6" max="6" width="7.5546875" style="631" bestFit="1" customWidth="1"/>
    <col min="7" max="7" width="8.44140625" style="632" bestFit="1" customWidth="1"/>
    <col min="8" max="8" width="7.6640625" style="632" bestFit="1" customWidth="1"/>
    <col min="9" max="9" width="8.44140625" style="632" bestFit="1" customWidth="1"/>
    <col min="10" max="16384" width="8.88671875" style="631"/>
  </cols>
  <sheetData>
    <row r="3" spans="2:9" ht="30" x14ac:dyDescent="0.25">
      <c r="C3" s="633" t="s">
        <v>853</v>
      </c>
      <c r="D3" s="634" t="s">
        <v>1230</v>
      </c>
      <c r="E3" s="634" t="s">
        <v>1231</v>
      </c>
      <c r="F3" s="634" t="s">
        <v>1232</v>
      </c>
      <c r="G3" s="635" t="s">
        <v>1233</v>
      </c>
      <c r="H3" s="635" t="s">
        <v>1234</v>
      </c>
      <c r="I3" s="635" t="s">
        <v>1235</v>
      </c>
    </row>
    <row r="4" spans="2:9" x14ac:dyDescent="0.25">
      <c r="B4" s="629">
        <v>1</v>
      </c>
      <c r="C4" s="630" t="s">
        <v>854</v>
      </c>
      <c r="D4" s="631" t="s">
        <v>1236</v>
      </c>
      <c r="E4" s="636">
        <v>45145</v>
      </c>
      <c r="F4" s="636">
        <v>45156</v>
      </c>
      <c r="G4" s="632">
        <v>16304.23</v>
      </c>
      <c r="H4" s="632">
        <v>17111.5</v>
      </c>
      <c r="I4" s="632">
        <f>G4+H4</f>
        <v>33415.729999999996</v>
      </c>
    </row>
    <row r="5" spans="2:9" x14ac:dyDescent="0.25">
      <c r="B5" s="629">
        <f>B4+1</f>
        <v>2</v>
      </c>
      <c r="C5" s="630" t="s">
        <v>751</v>
      </c>
      <c r="D5" s="631" t="s">
        <v>1092</v>
      </c>
      <c r="E5" s="636">
        <v>45145</v>
      </c>
      <c r="F5" s="636">
        <v>45159</v>
      </c>
      <c r="G5" s="632">
        <v>23.82</v>
      </c>
      <c r="H5" s="632">
        <v>48.58</v>
      </c>
      <c r="I5" s="632">
        <f t="shared" ref="I5:I28" si="0">G5+H5</f>
        <v>72.400000000000006</v>
      </c>
    </row>
    <row r="6" spans="2:9" x14ac:dyDescent="0.25">
      <c r="B6" s="629">
        <f t="shared" ref="B6:B28" si="1">B5+1</f>
        <v>3</v>
      </c>
      <c r="C6" s="630" t="s">
        <v>518</v>
      </c>
      <c r="D6" s="631" t="s">
        <v>1237</v>
      </c>
      <c r="E6" s="636">
        <v>45145</v>
      </c>
      <c r="F6" s="636">
        <v>45156</v>
      </c>
      <c r="G6" s="632">
        <v>3426.88</v>
      </c>
      <c r="I6" s="632">
        <f t="shared" si="0"/>
        <v>3426.88</v>
      </c>
    </row>
    <row r="7" spans="2:9" x14ac:dyDescent="0.25">
      <c r="B7" s="629">
        <f t="shared" si="1"/>
        <v>4</v>
      </c>
      <c r="C7" s="630" t="s">
        <v>514</v>
      </c>
      <c r="D7" s="631" t="s">
        <v>1079</v>
      </c>
      <c r="E7" s="636">
        <v>45145</v>
      </c>
      <c r="F7" s="636">
        <v>45159</v>
      </c>
      <c r="G7" s="632">
        <v>13911.22</v>
      </c>
      <c r="H7" s="632">
        <v>312.87</v>
      </c>
      <c r="I7" s="632">
        <f t="shared" si="0"/>
        <v>14224.09</v>
      </c>
    </row>
    <row r="8" spans="2:9" x14ac:dyDescent="0.25">
      <c r="B8" s="629">
        <f t="shared" si="1"/>
        <v>5</v>
      </c>
      <c r="C8" s="630" t="s">
        <v>527</v>
      </c>
      <c r="D8" s="631" t="s">
        <v>1238</v>
      </c>
      <c r="E8" s="636">
        <v>45146</v>
      </c>
      <c r="F8" s="636">
        <v>45161</v>
      </c>
      <c r="G8" s="632">
        <v>111392.93</v>
      </c>
      <c r="H8" s="632">
        <v>20.88</v>
      </c>
      <c r="I8" s="632">
        <f t="shared" si="0"/>
        <v>111413.81</v>
      </c>
    </row>
    <row r="9" spans="2:9" x14ac:dyDescent="0.25">
      <c r="B9" s="629">
        <f t="shared" si="1"/>
        <v>6</v>
      </c>
      <c r="C9" s="630" t="s">
        <v>522</v>
      </c>
      <c r="D9" s="631" t="s">
        <v>1239</v>
      </c>
      <c r="E9" s="636">
        <v>45146</v>
      </c>
      <c r="F9" s="636">
        <v>45156</v>
      </c>
      <c r="G9" s="632">
        <v>11683.09</v>
      </c>
      <c r="I9" s="632">
        <f t="shared" si="0"/>
        <v>11683.09</v>
      </c>
    </row>
    <row r="10" spans="2:9" x14ac:dyDescent="0.25">
      <c r="B10" s="629">
        <f t="shared" si="1"/>
        <v>7</v>
      </c>
      <c r="C10" s="630" t="s">
        <v>511</v>
      </c>
      <c r="D10" s="631" t="s">
        <v>1240</v>
      </c>
      <c r="E10" s="636">
        <v>45145</v>
      </c>
      <c r="F10" s="636">
        <v>45159</v>
      </c>
      <c r="G10" s="632">
        <v>4185.8500000000004</v>
      </c>
      <c r="I10" s="632">
        <f t="shared" si="0"/>
        <v>4185.8500000000004</v>
      </c>
    </row>
    <row r="11" spans="2:9" x14ac:dyDescent="0.25">
      <c r="B11" s="629">
        <f t="shared" si="1"/>
        <v>8</v>
      </c>
      <c r="C11" s="630" t="s">
        <v>515</v>
      </c>
      <c r="D11" s="631" t="s">
        <v>1080</v>
      </c>
      <c r="E11" s="636">
        <v>45145</v>
      </c>
      <c r="F11" s="636">
        <v>45156</v>
      </c>
      <c r="G11" s="632">
        <v>10146.9</v>
      </c>
      <c r="H11" s="632">
        <v>50.23</v>
      </c>
      <c r="I11" s="632">
        <f t="shared" si="0"/>
        <v>10197.129999999999</v>
      </c>
    </row>
    <row r="12" spans="2:9" x14ac:dyDescent="0.25">
      <c r="B12" s="629">
        <f t="shared" si="1"/>
        <v>9</v>
      </c>
      <c r="C12" s="630" t="s">
        <v>521</v>
      </c>
      <c r="D12" s="631" t="s">
        <v>1241</v>
      </c>
      <c r="E12" s="636">
        <v>45145</v>
      </c>
      <c r="F12" s="636">
        <v>45159</v>
      </c>
      <c r="G12" s="632">
        <v>252727.7</v>
      </c>
      <c r="H12" s="632">
        <v>6544.06</v>
      </c>
      <c r="I12" s="632">
        <f t="shared" si="0"/>
        <v>259271.76</v>
      </c>
    </row>
    <row r="13" spans="2:9" x14ac:dyDescent="0.25">
      <c r="B13" s="629">
        <f t="shared" si="1"/>
        <v>10</v>
      </c>
      <c r="C13" s="630" t="s">
        <v>513</v>
      </c>
      <c r="D13" s="631" t="s">
        <v>1078</v>
      </c>
      <c r="E13" s="636">
        <v>45145</v>
      </c>
      <c r="F13" s="636">
        <v>45159</v>
      </c>
      <c r="G13" s="632">
        <v>34928.31</v>
      </c>
      <c r="H13" s="632">
        <v>79.319999999999993</v>
      </c>
      <c r="I13" s="632">
        <f t="shared" si="0"/>
        <v>35007.629999999997</v>
      </c>
    </row>
    <row r="14" spans="2:9" x14ac:dyDescent="0.25">
      <c r="B14" s="629">
        <f t="shared" si="1"/>
        <v>11</v>
      </c>
      <c r="C14" s="630" t="s">
        <v>510</v>
      </c>
      <c r="D14" s="631" t="s">
        <v>1074</v>
      </c>
      <c r="E14" s="636">
        <v>45145</v>
      </c>
      <c r="F14" s="636">
        <v>45159</v>
      </c>
      <c r="G14" s="632">
        <v>3057.29</v>
      </c>
      <c r="H14" s="632">
        <v>102.54</v>
      </c>
      <c r="I14" s="632">
        <f t="shared" si="0"/>
        <v>3159.83</v>
      </c>
    </row>
    <row r="15" spans="2:9" x14ac:dyDescent="0.25">
      <c r="B15" s="629">
        <f t="shared" si="1"/>
        <v>12</v>
      </c>
      <c r="C15" s="630" t="s">
        <v>525</v>
      </c>
      <c r="D15" s="631" t="s">
        <v>1242</v>
      </c>
      <c r="E15" s="636">
        <v>45145</v>
      </c>
      <c r="F15" s="636">
        <v>45156</v>
      </c>
      <c r="G15" s="632">
        <v>1481.14</v>
      </c>
      <c r="I15" s="632">
        <f t="shared" si="0"/>
        <v>1481.14</v>
      </c>
    </row>
    <row r="16" spans="2:9" x14ac:dyDescent="0.25">
      <c r="B16" s="629">
        <f t="shared" si="1"/>
        <v>13</v>
      </c>
      <c r="C16" s="630" t="s">
        <v>520</v>
      </c>
      <c r="D16" s="631" t="s">
        <v>1243</v>
      </c>
      <c r="E16" s="636">
        <v>45145</v>
      </c>
      <c r="F16" s="636">
        <v>45159</v>
      </c>
      <c r="G16" s="632">
        <v>6670.56</v>
      </c>
      <c r="H16" s="632">
        <v>85.19</v>
      </c>
      <c r="I16" s="632">
        <f t="shared" si="0"/>
        <v>6755.75</v>
      </c>
    </row>
    <row r="17" spans="2:9" x14ac:dyDescent="0.25">
      <c r="B17" s="629">
        <f t="shared" si="1"/>
        <v>14</v>
      </c>
      <c r="C17" s="630" t="s">
        <v>526</v>
      </c>
      <c r="D17" s="631" t="s">
        <v>1244</v>
      </c>
      <c r="E17" s="636">
        <v>45145</v>
      </c>
      <c r="F17" s="636">
        <v>45156</v>
      </c>
      <c r="G17" s="632">
        <v>433.19</v>
      </c>
      <c r="H17" s="632">
        <v>27.85</v>
      </c>
      <c r="I17" s="632">
        <f t="shared" si="0"/>
        <v>461.04</v>
      </c>
    </row>
    <row r="18" spans="2:9" x14ac:dyDescent="0.25">
      <c r="B18" s="629">
        <f t="shared" si="1"/>
        <v>15</v>
      </c>
      <c r="C18" s="630" t="s">
        <v>768</v>
      </c>
      <c r="D18" s="631" t="s">
        <v>1245</v>
      </c>
      <c r="E18" s="636">
        <v>45145</v>
      </c>
      <c r="F18" s="636">
        <v>45156</v>
      </c>
      <c r="G18" s="632">
        <v>15085.12</v>
      </c>
      <c r="I18" s="632">
        <f t="shared" si="0"/>
        <v>15085.12</v>
      </c>
    </row>
    <row r="19" spans="2:9" x14ac:dyDescent="0.25">
      <c r="B19" s="629">
        <f t="shared" si="1"/>
        <v>16</v>
      </c>
      <c r="C19" s="630" t="s">
        <v>858</v>
      </c>
      <c r="D19" s="631" t="s">
        <v>1246</v>
      </c>
      <c r="E19" s="636">
        <v>45145</v>
      </c>
      <c r="F19" s="636">
        <v>45156</v>
      </c>
      <c r="G19" s="632">
        <v>5224.92</v>
      </c>
      <c r="I19" s="632">
        <f t="shared" si="0"/>
        <v>5224.92</v>
      </c>
    </row>
    <row r="20" spans="2:9" x14ac:dyDescent="0.25">
      <c r="B20" s="629">
        <f t="shared" si="1"/>
        <v>17</v>
      </c>
      <c r="C20" s="630" t="s">
        <v>1207</v>
      </c>
      <c r="D20" s="631" t="s">
        <v>1210</v>
      </c>
      <c r="E20" s="636">
        <v>45145</v>
      </c>
      <c r="F20" s="636">
        <v>45159</v>
      </c>
      <c r="G20" s="632">
        <v>497.79</v>
      </c>
      <c r="H20" s="632">
        <v>14</v>
      </c>
      <c r="I20" s="632">
        <f t="shared" si="0"/>
        <v>511.79</v>
      </c>
    </row>
    <row r="21" spans="2:9" x14ac:dyDescent="0.25">
      <c r="B21" s="629">
        <f t="shared" si="1"/>
        <v>18</v>
      </c>
      <c r="C21" s="630" t="s">
        <v>516</v>
      </c>
      <c r="D21" s="631" t="s">
        <v>1081</v>
      </c>
      <c r="E21" s="636">
        <v>45145</v>
      </c>
      <c r="F21" s="636">
        <v>45156</v>
      </c>
      <c r="G21" s="632">
        <v>8086.58</v>
      </c>
      <c r="H21" s="632">
        <v>93.79</v>
      </c>
      <c r="I21" s="632">
        <f t="shared" si="0"/>
        <v>8180.37</v>
      </c>
    </row>
    <row r="22" spans="2:9" x14ac:dyDescent="0.25">
      <c r="B22" s="629">
        <f t="shared" si="1"/>
        <v>19</v>
      </c>
      <c r="C22" s="630" t="s">
        <v>519</v>
      </c>
      <c r="D22" s="631" t="s">
        <v>1247</v>
      </c>
      <c r="E22" s="636">
        <v>45145</v>
      </c>
      <c r="F22" s="636">
        <v>45156</v>
      </c>
      <c r="G22" s="632">
        <v>15.47</v>
      </c>
      <c r="I22" s="632">
        <f t="shared" si="0"/>
        <v>15.47</v>
      </c>
    </row>
    <row r="23" spans="2:9" x14ac:dyDescent="0.25">
      <c r="B23" s="629">
        <f t="shared" si="1"/>
        <v>20</v>
      </c>
      <c r="C23" s="630" t="s">
        <v>859</v>
      </c>
      <c r="D23" s="631" t="s">
        <v>1248</v>
      </c>
      <c r="E23" s="636">
        <v>45145</v>
      </c>
      <c r="F23" s="636">
        <v>45156</v>
      </c>
      <c r="G23" s="632">
        <v>6423.8</v>
      </c>
      <c r="I23" s="632">
        <f t="shared" si="0"/>
        <v>6423.8</v>
      </c>
    </row>
    <row r="24" spans="2:9" x14ac:dyDescent="0.25">
      <c r="B24" s="629">
        <f t="shared" si="1"/>
        <v>21</v>
      </c>
      <c r="C24" s="630" t="s">
        <v>512</v>
      </c>
      <c r="D24" s="631" t="s">
        <v>1249</v>
      </c>
      <c r="E24" s="636">
        <v>45146</v>
      </c>
      <c r="F24" s="636">
        <v>45161</v>
      </c>
      <c r="G24" s="632">
        <v>1301</v>
      </c>
      <c r="H24" s="632">
        <v>15.11</v>
      </c>
      <c r="I24" s="632">
        <f t="shared" si="0"/>
        <v>1316.11</v>
      </c>
    </row>
    <row r="25" spans="2:9" x14ac:dyDescent="0.25">
      <c r="B25" s="629">
        <f t="shared" si="1"/>
        <v>22</v>
      </c>
      <c r="C25" s="630" t="s">
        <v>517</v>
      </c>
      <c r="D25" s="631" t="s">
        <v>1250</v>
      </c>
      <c r="E25" s="636">
        <v>45146</v>
      </c>
      <c r="F25" s="636">
        <v>45161</v>
      </c>
      <c r="G25" s="632">
        <v>33263.15</v>
      </c>
      <c r="H25" s="632">
        <v>111.15</v>
      </c>
      <c r="I25" s="632">
        <f t="shared" si="0"/>
        <v>33374.300000000003</v>
      </c>
    </row>
    <row r="26" spans="2:9" x14ac:dyDescent="0.25">
      <c r="B26" s="629">
        <f t="shared" si="1"/>
        <v>23</v>
      </c>
      <c r="C26" s="630" t="s">
        <v>743</v>
      </c>
      <c r="D26" s="631" t="s">
        <v>1251</v>
      </c>
      <c r="E26" s="636">
        <v>45145</v>
      </c>
      <c r="F26" s="636">
        <v>45156</v>
      </c>
      <c r="G26" s="632">
        <v>47.5</v>
      </c>
      <c r="I26" s="632">
        <f t="shared" si="0"/>
        <v>47.5</v>
      </c>
    </row>
    <row r="27" spans="2:9" x14ac:dyDescent="0.25">
      <c r="B27" s="629">
        <f t="shared" si="1"/>
        <v>24</v>
      </c>
      <c r="C27" s="630" t="s">
        <v>523</v>
      </c>
      <c r="D27" s="631" t="s">
        <v>1252</v>
      </c>
      <c r="E27" s="636">
        <v>45145</v>
      </c>
      <c r="F27" s="636">
        <v>45159</v>
      </c>
      <c r="G27" s="632">
        <v>42262.080000000002</v>
      </c>
      <c r="I27" s="632">
        <f t="shared" si="0"/>
        <v>42262.080000000002</v>
      </c>
    </row>
    <row r="28" spans="2:9" x14ac:dyDescent="0.25">
      <c r="B28" s="629">
        <f t="shared" si="1"/>
        <v>25</v>
      </c>
      <c r="C28" s="630" t="s">
        <v>641</v>
      </c>
      <c r="D28" s="631" t="s">
        <v>1253</v>
      </c>
      <c r="E28" s="636">
        <v>45145</v>
      </c>
      <c r="F28" s="636">
        <v>45159</v>
      </c>
      <c r="G28" s="632">
        <v>3949.96</v>
      </c>
      <c r="H28" s="632">
        <v>127.68</v>
      </c>
      <c r="I28" s="632">
        <f t="shared" si="0"/>
        <v>4077.64</v>
      </c>
    </row>
    <row r="29" spans="2:9" x14ac:dyDescent="0.25">
      <c r="E29" s="636"/>
      <c r="F29" s="636"/>
    </row>
    <row r="30" spans="2:9" x14ac:dyDescent="0.25">
      <c r="D30" s="637" t="s">
        <v>1263</v>
      </c>
      <c r="F30" s="637" t="s">
        <v>727</v>
      </c>
      <c r="G30" s="638"/>
      <c r="H30" s="638"/>
      <c r="I30" s="638">
        <f>SUM(I4:I28)</f>
        <v>611275.23</v>
      </c>
    </row>
    <row r="31" spans="2:9" x14ac:dyDescent="0.25">
      <c r="C31" s="639" t="s">
        <v>1254</v>
      </c>
      <c r="D31" s="631" t="s">
        <v>985</v>
      </c>
    </row>
    <row r="32" spans="2:9" x14ac:dyDescent="0.25">
      <c r="B32" s="629">
        <f>B28+1</f>
        <v>26</v>
      </c>
      <c r="C32" s="630" t="s">
        <v>524</v>
      </c>
      <c r="D32" s="631" t="s">
        <v>1255</v>
      </c>
      <c r="I32" s="632">
        <f t="shared" ref="I32:I34" si="2">G32+H32</f>
        <v>0</v>
      </c>
    </row>
    <row r="33" spans="2:9" x14ac:dyDescent="0.25">
      <c r="B33" s="629">
        <f>B32+1</f>
        <v>27</v>
      </c>
      <c r="C33" s="630" t="s">
        <v>966</v>
      </c>
      <c r="D33" s="631" t="s">
        <v>1076</v>
      </c>
      <c r="I33" s="632">
        <f t="shared" si="2"/>
        <v>0</v>
      </c>
    </row>
    <row r="34" spans="2:9" x14ac:dyDescent="0.25">
      <c r="B34" s="629">
        <f>B33+1</f>
        <v>28</v>
      </c>
      <c r="C34" s="630" t="s">
        <v>1198</v>
      </c>
      <c r="D34" s="631" t="s">
        <v>1256</v>
      </c>
      <c r="I34" s="632">
        <f t="shared" si="2"/>
        <v>0</v>
      </c>
    </row>
    <row r="36" spans="2:9" x14ac:dyDescent="0.25">
      <c r="C36" s="640" t="s">
        <v>1257</v>
      </c>
    </row>
    <row r="37" spans="2:9" x14ac:dyDescent="0.25">
      <c r="C37" s="630" t="s">
        <v>1258</v>
      </c>
      <c r="D37" s="631" t="s">
        <v>1259</v>
      </c>
    </row>
    <row r="38" spans="2:9" x14ac:dyDescent="0.25">
      <c r="C38" s="630" t="s">
        <v>908</v>
      </c>
      <c r="D38" s="631" t="s">
        <v>1260</v>
      </c>
    </row>
    <row r="39" spans="2:9" x14ac:dyDescent="0.25">
      <c r="D39" s="631" t="s">
        <v>1261</v>
      </c>
    </row>
    <row r="41" spans="2:9" x14ac:dyDescent="0.25">
      <c r="D41" s="630" t="s">
        <v>1262</v>
      </c>
    </row>
  </sheetData>
  <printOptions gridLines="1"/>
  <pageMargins left="0.2" right="0.2" top="0.5" bottom="0.5" header="0.25" footer="0.3"/>
  <pageSetup scale="86" orientation="landscape" r:id="rId1"/>
  <headerFooter>
    <oddHeader>&amp;CPG &amp; E Invoices for July 3 - July 31, 2023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  <pageSetUpPr fitToPage="1"/>
  </sheetPr>
  <dimension ref="A1:CX41001"/>
  <sheetViews>
    <sheetView topLeftCell="C1" zoomScale="80" zoomScaleNormal="80" workbookViewId="0">
      <selection activeCell="D2" sqref="D2:O2"/>
    </sheetView>
  </sheetViews>
  <sheetFormatPr defaultColWidth="16.33203125" defaultRowHeight="15" x14ac:dyDescent="0.2"/>
  <cols>
    <col min="1" max="1" width="14.77734375" style="36" customWidth="1"/>
    <col min="2" max="2" width="22.5546875" style="32" customWidth="1"/>
    <col min="3" max="3" width="52.21875" style="33" bestFit="1" customWidth="1"/>
    <col min="4" max="12" width="12" style="40" bestFit="1" customWidth="1"/>
    <col min="13" max="15" width="14.6640625" style="40" customWidth="1"/>
    <col min="16" max="84" width="16.33203125" style="34"/>
    <col min="85" max="16384" width="16.33203125" style="35"/>
  </cols>
  <sheetData>
    <row r="1" spans="1:102" ht="30" customHeight="1" x14ac:dyDescent="0.2">
      <c r="A1" s="717" t="s">
        <v>631</v>
      </c>
      <c r="B1" s="710"/>
      <c r="C1" s="710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</row>
    <row r="2" spans="1:102" s="61" customFormat="1" ht="30.6" customHeight="1" thickBot="1" x14ac:dyDescent="0.25">
      <c r="A2" s="239" t="s">
        <v>0</v>
      </c>
      <c r="B2" s="239" t="s">
        <v>1</v>
      </c>
      <c r="C2" s="241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</row>
    <row r="3" spans="1:102" ht="33.6" customHeight="1" thickBot="1" x14ac:dyDescent="0.25">
      <c r="A3" s="392" t="s">
        <v>582</v>
      </c>
      <c r="B3" s="393"/>
      <c r="C3" s="394" t="s">
        <v>581</v>
      </c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</row>
    <row r="4" spans="1:102" s="39" customFormat="1" ht="18" x14ac:dyDescent="0.2">
      <c r="A4" s="363" t="s">
        <v>7</v>
      </c>
      <c r="B4" s="249">
        <v>1004501664</v>
      </c>
      <c r="C4" s="251" t="s">
        <v>8</v>
      </c>
      <c r="D4" s="257"/>
      <c r="E4" s="257"/>
      <c r="F4" s="257"/>
      <c r="G4" s="257"/>
      <c r="H4" s="257"/>
      <c r="I4" s="257"/>
      <c r="J4" s="257"/>
      <c r="K4" s="257"/>
      <c r="L4" s="257"/>
      <c r="M4" s="257"/>
      <c r="N4" s="257"/>
      <c r="O4" s="257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</row>
    <row r="5" spans="1:102" ht="18.75" thickBot="1" x14ac:dyDescent="0.25">
      <c r="A5" s="352"/>
      <c r="B5" s="396"/>
      <c r="C5" s="397"/>
      <c r="D5" s="398"/>
      <c r="E5" s="398"/>
      <c r="F5" s="398"/>
      <c r="G5" s="398"/>
      <c r="H5" s="398"/>
      <c r="I5" s="398"/>
      <c r="J5" s="245"/>
      <c r="K5" s="398"/>
      <c r="L5" s="398"/>
      <c r="M5" s="398"/>
      <c r="N5" s="398"/>
      <c r="O5" s="398"/>
    </row>
    <row r="6" spans="1:102" ht="18.75" thickBot="1" x14ac:dyDescent="0.25">
      <c r="A6" s="392" t="s">
        <v>583</v>
      </c>
      <c r="B6" s="393"/>
      <c r="C6" s="394" t="s">
        <v>584</v>
      </c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5"/>
      <c r="O6" s="395"/>
    </row>
    <row r="7" spans="1:102" ht="18" x14ac:dyDescent="0.2">
      <c r="A7" s="318" t="s">
        <v>9</v>
      </c>
      <c r="B7" s="336" t="s">
        <v>10</v>
      </c>
      <c r="C7" s="251" t="s">
        <v>11</v>
      </c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BY7" s="35"/>
      <c r="BZ7" s="35"/>
      <c r="CA7" s="35"/>
      <c r="CB7" s="35"/>
      <c r="CC7" s="35"/>
      <c r="CD7" s="35"/>
      <c r="CE7" s="35"/>
      <c r="CF7" s="35"/>
    </row>
    <row r="8" spans="1:102" ht="18.75" thickBot="1" x14ac:dyDescent="0.25">
      <c r="A8" s="352"/>
      <c r="B8" s="396"/>
      <c r="C8" s="399"/>
      <c r="D8" s="398"/>
      <c r="E8" s="398"/>
      <c r="F8" s="398"/>
      <c r="G8" s="398"/>
      <c r="H8" s="398"/>
      <c r="I8" s="398"/>
      <c r="J8" s="245"/>
      <c r="K8" s="398"/>
      <c r="L8" s="398"/>
      <c r="M8" s="398"/>
      <c r="N8" s="398"/>
      <c r="O8" s="398"/>
      <c r="CG8" s="34"/>
    </row>
    <row r="9" spans="1:102" ht="18.75" thickBot="1" x14ac:dyDescent="0.25">
      <c r="A9" s="392" t="s">
        <v>585</v>
      </c>
      <c r="B9" s="393"/>
      <c r="C9" s="394" t="s">
        <v>586</v>
      </c>
      <c r="D9" s="395"/>
      <c r="E9" s="395"/>
      <c r="F9" s="395"/>
      <c r="G9" s="395"/>
      <c r="H9" s="395"/>
      <c r="I9" s="395"/>
      <c r="J9" s="395"/>
      <c r="K9" s="395"/>
      <c r="L9" s="395"/>
      <c r="M9" s="395"/>
      <c r="N9" s="395"/>
      <c r="O9" s="395"/>
    </row>
    <row r="10" spans="1:102" ht="18" x14ac:dyDescent="0.2">
      <c r="A10" s="318" t="s">
        <v>12</v>
      </c>
      <c r="B10" s="318" t="s">
        <v>13</v>
      </c>
      <c r="C10" s="251" t="s">
        <v>14</v>
      </c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</row>
    <row r="11" spans="1:102" ht="18.75" thickBot="1" x14ac:dyDescent="0.25">
      <c r="A11" s="352"/>
      <c r="B11" s="396"/>
      <c r="C11" s="399"/>
      <c r="D11" s="398"/>
      <c r="E11" s="398"/>
      <c r="F11" s="398"/>
      <c r="G11" s="398"/>
      <c r="H11" s="398"/>
      <c r="I11" s="398"/>
      <c r="J11" s="245"/>
      <c r="K11" s="398"/>
      <c r="L11" s="398"/>
      <c r="M11" s="398"/>
      <c r="N11" s="398"/>
      <c r="O11" s="398"/>
      <c r="CG11" s="34"/>
      <c r="CH11" s="34"/>
    </row>
    <row r="12" spans="1:102" ht="18.75" thickBot="1" x14ac:dyDescent="0.25">
      <c r="A12" s="392" t="s">
        <v>587</v>
      </c>
      <c r="B12" s="393"/>
      <c r="C12" s="394" t="s">
        <v>588</v>
      </c>
      <c r="D12" s="395"/>
      <c r="E12" s="395"/>
      <c r="F12" s="395"/>
      <c r="G12" s="395"/>
      <c r="H12" s="395"/>
      <c r="I12" s="395"/>
      <c r="J12" s="395"/>
      <c r="K12" s="395"/>
      <c r="L12" s="395"/>
      <c r="M12" s="395"/>
      <c r="N12" s="395"/>
      <c r="O12" s="395"/>
    </row>
    <row r="13" spans="1:102" ht="18" x14ac:dyDescent="0.2">
      <c r="A13" s="318" t="s">
        <v>15</v>
      </c>
      <c r="B13" s="336" t="s">
        <v>833</v>
      </c>
      <c r="C13" s="251" t="s">
        <v>16</v>
      </c>
      <c r="D13" s="245"/>
      <c r="E13" s="245"/>
      <c r="F13" s="245"/>
      <c r="G13" s="245"/>
      <c r="H13" s="245"/>
      <c r="I13" s="245"/>
      <c r="J13" s="245"/>
      <c r="K13" s="245"/>
      <c r="L13" s="245"/>
      <c r="M13" s="245"/>
      <c r="N13" s="245"/>
      <c r="O13" s="245"/>
    </row>
    <row r="14" spans="1:102" ht="18" x14ac:dyDescent="0.2">
      <c r="A14" s="318" t="s">
        <v>17</v>
      </c>
      <c r="B14" s="336" t="s">
        <v>18</v>
      </c>
      <c r="C14" s="251" t="s">
        <v>19</v>
      </c>
      <c r="D14" s="257"/>
      <c r="E14" s="257"/>
      <c r="F14" s="257"/>
      <c r="G14" s="257"/>
      <c r="H14" s="257"/>
      <c r="I14" s="257"/>
      <c r="J14" s="257"/>
      <c r="K14" s="257"/>
      <c r="L14" s="257"/>
      <c r="M14" s="257"/>
      <c r="N14" s="257"/>
      <c r="O14" s="257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</row>
    <row r="15" spans="1:102" ht="18.75" thickBot="1" x14ac:dyDescent="0.25">
      <c r="A15" s="352"/>
      <c r="B15" s="396"/>
      <c r="C15" s="399"/>
      <c r="D15" s="398"/>
      <c r="E15" s="398"/>
      <c r="F15" s="398"/>
      <c r="G15" s="398"/>
      <c r="H15" s="398"/>
      <c r="I15" s="398"/>
      <c r="J15" s="245"/>
      <c r="K15" s="398"/>
      <c r="L15" s="398"/>
      <c r="M15" s="398"/>
      <c r="N15" s="398"/>
      <c r="O15" s="398"/>
      <c r="CG15" s="34"/>
      <c r="CH15" s="34"/>
    </row>
    <row r="16" spans="1:102" ht="18.75" thickBot="1" x14ac:dyDescent="0.25">
      <c r="A16" s="392" t="s">
        <v>589</v>
      </c>
      <c r="B16" s="393"/>
      <c r="C16" s="394" t="s">
        <v>590</v>
      </c>
      <c r="D16" s="395"/>
      <c r="E16" s="395"/>
      <c r="F16" s="395"/>
      <c r="G16" s="395"/>
      <c r="H16" s="395"/>
      <c r="I16" s="395"/>
      <c r="J16" s="395"/>
      <c r="K16" s="395"/>
      <c r="L16" s="395"/>
      <c r="M16" s="395"/>
      <c r="N16" s="395"/>
      <c r="O16" s="395"/>
    </row>
    <row r="17" spans="1:102" ht="18" x14ac:dyDescent="0.2">
      <c r="A17" s="318" t="s">
        <v>20</v>
      </c>
      <c r="B17" s="336" t="s">
        <v>21</v>
      </c>
      <c r="C17" s="251" t="s">
        <v>22</v>
      </c>
      <c r="D17" s="245"/>
      <c r="E17" s="245"/>
      <c r="F17" s="245"/>
      <c r="G17" s="245"/>
      <c r="H17" s="245"/>
      <c r="I17" s="245"/>
      <c r="J17" s="245"/>
      <c r="K17" s="245"/>
      <c r="L17" s="245"/>
      <c r="M17" s="245"/>
      <c r="N17" s="245"/>
      <c r="O17" s="245"/>
    </row>
    <row r="18" spans="1:102" ht="18" x14ac:dyDescent="0.2">
      <c r="A18" s="318" t="s">
        <v>23</v>
      </c>
      <c r="B18" s="336" t="s">
        <v>24</v>
      </c>
      <c r="C18" s="251" t="s">
        <v>25</v>
      </c>
      <c r="D18" s="245"/>
      <c r="E18" s="245"/>
      <c r="F18" s="245"/>
      <c r="G18" s="245"/>
      <c r="H18" s="245"/>
      <c r="I18" s="245"/>
      <c r="J18" s="245"/>
      <c r="K18" s="245"/>
      <c r="L18" s="245"/>
      <c r="M18" s="245"/>
      <c r="N18" s="245"/>
      <c r="O18" s="245"/>
    </row>
    <row r="19" spans="1:102" ht="18" x14ac:dyDescent="0.2">
      <c r="A19" s="318" t="s">
        <v>26</v>
      </c>
      <c r="B19" s="336" t="s">
        <v>27</v>
      </c>
      <c r="C19" s="251" t="s">
        <v>28</v>
      </c>
      <c r="D19" s="257"/>
      <c r="E19" s="257"/>
      <c r="F19" s="257"/>
      <c r="G19" s="257"/>
      <c r="H19" s="257"/>
      <c r="I19" s="257"/>
      <c r="J19" s="257"/>
      <c r="K19" s="257"/>
      <c r="L19" s="257"/>
      <c r="M19" s="257"/>
      <c r="N19" s="257"/>
      <c r="O19" s="257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</row>
    <row r="20" spans="1:102" ht="18.75" thickBot="1" x14ac:dyDescent="0.25">
      <c r="A20" s="352"/>
      <c r="B20" s="396"/>
      <c r="C20" s="399"/>
      <c r="D20" s="398"/>
      <c r="E20" s="398"/>
      <c r="F20" s="398"/>
      <c r="G20" s="398"/>
      <c r="H20" s="398"/>
      <c r="I20" s="398"/>
      <c r="J20" s="245"/>
      <c r="K20" s="398"/>
      <c r="L20" s="398"/>
      <c r="M20" s="398"/>
      <c r="N20" s="398"/>
      <c r="O20" s="398"/>
      <c r="CG20" s="34"/>
      <c r="CH20" s="34"/>
    </row>
    <row r="21" spans="1:102" ht="18.75" thickBot="1" x14ac:dyDescent="0.25">
      <c r="A21" s="392" t="s">
        <v>614</v>
      </c>
      <c r="B21" s="393"/>
      <c r="C21" s="394" t="s">
        <v>591</v>
      </c>
      <c r="D21" s="395"/>
      <c r="E21" s="395"/>
      <c r="F21" s="395"/>
      <c r="G21" s="395"/>
      <c r="H21" s="395"/>
      <c r="I21" s="395"/>
      <c r="J21" s="395"/>
      <c r="K21" s="395"/>
      <c r="L21" s="395"/>
      <c r="M21" s="395"/>
      <c r="N21" s="395"/>
      <c r="O21" s="395"/>
    </row>
    <row r="22" spans="1:102" ht="18" x14ac:dyDescent="0.2">
      <c r="A22" s="318" t="s">
        <v>29</v>
      </c>
      <c r="B22" s="352">
        <v>1004501959</v>
      </c>
      <c r="C22" s="251" t="s">
        <v>30</v>
      </c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</row>
    <row r="23" spans="1:102" ht="18.75" thickBot="1" x14ac:dyDescent="0.25">
      <c r="A23" s="352"/>
      <c r="B23" s="396"/>
      <c r="C23" s="397"/>
      <c r="D23" s="398"/>
      <c r="E23" s="398"/>
      <c r="F23" s="398"/>
      <c r="G23" s="398"/>
      <c r="H23" s="398"/>
      <c r="I23" s="398"/>
      <c r="J23" s="398"/>
      <c r="K23" s="398"/>
      <c r="L23" s="398"/>
      <c r="M23" s="398"/>
      <c r="N23" s="398"/>
      <c r="O23" s="398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</row>
    <row r="24" spans="1:102" ht="18.75" thickBot="1" x14ac:dyDescent="0.25">
      <c r="A24" s="392" t="s">
        <v>615</v>
      </c>
      <c r="B24" s="393"/>
      <c r="C24" s="394" t="s">
        <v>592</v>
      </c>
      <c r="D24" s="395"/>
      <c r="E24" s="395"/>
      <c r="F24" s="395"/>
      <c r="G24" s="395"/>
      <c r="H24" s="395"/>
      <c r="I24" s="395"/>
      <c r="J24" s="395"/>
      <c r="K24" s="395"/>
      <c r="L24" s="395"/>
      <c r="M24" s="395"/>
      <c r="N24" s="395"/>
      <c r="O24" s="395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</row>
    <row r="25" spans="1:102" ht="18" x14ac:dyDescent="0.2">
      <c r="A25" s="318" t="s">
        <v>31</v>
      </c>
      <c r="B25" s="352">
        <v>1004501958</v>
      </c>
      <c r="C25" s="251" t="s">
        <v>32</v>
      </c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</row>
    <row r="26" spans="1:102" ht="18.75" thickBot="1" x14ac:dyDescent="0.25">
      <c r="A26" s="352"/>
      <c r="B26" s="396"/>
      <c r="C26" s="399"/>
      <c r="D26" s="398"/>
      <c r="E26" s="398"/>
      <c r="F26" s="398"/>
      <c r="G26" s="398"/>
      <c r="H26" s="398"/>
      <c r="I26" s="398"/>
      <c r="J26" s="245"/>
      <c r="K26" s="398"/>
      <c r="L26" s="398"/>
      <c r="M26" s="398"/>
      <c r="N26" s="398"/>
      <c r="O26" s="398"/>
      <c r="CG26" s="34"/>
    </row>
    <row r="27" spans="1:102" ht="18.75" thickBot="1" x14ac:dyDescent="0.25">
      <c r="A27" s="392" t="s">
        <v>593</v>
      </c>
      <c r="B27" s="393"/>
      <c r="C27" s="394" t="s">
        <v>594</v>
      </c>
      <c r="D27" s="395"/>
      <c r="E27" s="395"/>
      <c r="F27" s="395"/>
      <c r="G27" s="395"/>
      <c r="H27" s="395"/>
      <c r="I27" s="395"/>
      <c r="J27" s="395"/>
      <c r="K27" s="395"/>
      <c r="L27" s="395"/>
      <c r="M27" s="395"/>
      <c r="N27" s="395"/>
      <c r="O27" s="395"/>
    </row>
    <row r="28" spans="1:102" ht="18" x14ac:dyDescent="0.2">
      <c r="A28" s="318" t="s">
        <v>33</v>
      </c>
      <c r="B28" s="352">
        <v>1004502058</v>
      </c>
      <c r="C28" s="251" t="s">
        <v>34</v>
      </c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</row>
    <row r="29" spans="1:102" ht="18.75" thickBot="1" x14ac:dyDescent="0.25">
      <c r="A29" s="352"/>
      <c r="B29" s="396"/>
      <c r="C29" s="399"/>
      <c r="D29" s="398"/>
      <c r="E29" s="398"/>
      <c r="F29" s="398"/>
      <c r="G29" s="398"/>
      <c r="H29" s="398"/>
      <c r="I29" s="398"/>
      <c r="J29" s="245"/>
      <c r="K29" s="398"/>
      <c r="L29" s="398"/>
      <c r="M29" s="398"/>
      <c r="N29" s="398"/>
      <c r="O29" s="398"/>
      <c r="CG29" s="34"/>
    </row>
    <row r="30" spans="1:102" ht="18.75" thickBot="1" x14ac:dyDescent="0.25">
      <c r="A30" s="392" t="s">
        <v>616</v>
      </c>
      <c r="B30" s="393"/>
      <c r="C30" s="394" t="s">
        <v>595</v>
      </c>
      <c r="D30" s="395"/>
      <c r="E30" s="395"/>
      <c r="F30" s="395"/>
      <c r="G30" s="395"/>
      <c r="H30" s="395"/>
      <c r="I30" s="395"/>
      <c r="J30" s="395"/>
      <c r="K30" s="395"/>
      <c r="L30" s="395"/>
      <c r="M30" s="395"/>
      <c r="N30" s="395"/>
      <c r="O30" s="395"/>
    </row>
    <row r="31" spans="1:102" ht="18" x14ac:dyDescent="0.2">
      <c r="A31" s="318" t="s">
        <v>35</v>
      </c>
      <c r="B31" s="336" t="s">
        <v>36</v>
      </c>
      <c r="C31" s="251" t="s">
        <v>37</v>
      </c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BY31" s="35"/>
      <c r="BZ31" s="35"/>
      <c r="CA31" s="35"/>
      <c r="CB31" s="35"/>
      <c r="CC31" s="35"/>
      <c r="CD31" s="35"/>
      <c r="CE31" s="35"/>
      <c r="CF31" s="35"/>
    </row>
    <row r="32" spans="1:102" ht="18.75" thickBot="1" x14ac:dyDescent="0.25">
      <c r="A32" s="352"/>
      <c r="B32" s="396"/>
      <c r="C32" s="399"/>
      <c r="D32" s="398"/>
      <c r="E32" s="398"/>
      <c r="F32" s="398"/>
      <c r="G32" s="398"/>
      <c r="H32" s="398"/>
      <c r="I32" s="398"/>
      <c r="J32" s="245"/>
      <c r="K32" s="398"/>
      <c r="L32" s="398"/>
      <c r="M32" s="398"/>
      <c r="N32" s="398"/>
      <c r="O32" s="398"/>
      <c r="CG32" s="34"/>
    </row>
    <row r="33" spans="1:102" ht="18.75" thickBot="1" x14ac:dyDescent="0.25">
      <c r="A33" s="392" t="s">
        <v>617</v>
      </c>
      <c r="B33" s="393"/>
      <c r="C33" s="394" t="s">
        <v>596</v>
      </c>
      <c r="D33" s="395"/>
      <c r="E33" s="395"/>
      <c r="F33" s="395"/>
      <c r="G33" s="395"/>
      <c r="H33" s="395"/>
      <c r="I33" s="395"/>
      <c r="J33" s="395"/>
      <c r="K33" s="395"/>
      <c r="L33" s="395"/>
      <c r="M33" s="395"/>
      <c r="N33" s="395"/>
      <c r="O33" s="395"/>
    </row>
    <row r="34" spans="1:102" ht="18" x14ac:dyDescent="0.2">
      <c r="A34" s="318" t="s">
        <v>38</v>
      </c>
      <c r="B34" s="352">
        <v>1004501702</v>
      </c>
      <c r="C34" s="251" t="s">
        <v>39</v>
      </c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BY34" s="35"/>
      <c r="BZ34" s="35"/>
      <c r="CA34" s="35"/>
      <c r="CB34" s="35"/>
      <c r="CC34" s="35"/>
      <c r="CD34" s="35"/>
      <c r="CE34" s="35"/>
      <c r="CF34" s="35"/>
    </row>
    <row r="35" spans="1:102" ht="18.75" thickBot="1" x14ac:dyDescent="0.25">
      <c r="A35" s="352"/>
      <c r="B35" s="396"/>
      <c r="C35" s="399"/>
      <c r="D35" s="398"/>
      <c r="E35" s="398"/>
      <c r="F35" s="398"/>
      <c r="G35" s="398"/>
      <c r="H35" s="398"/>
      <c r="I35" s="398"/>
      <c r="J35" s="245"/>
      <c r="K35" s="398"/>
      <c r="L35" s="398"/>
      <c r="M35" s="398"/>
      <c r="N35" s="398"/>
      <c r="O35" s="398"/>
      <c r="CG35" s="34"/>
    </row>
    <row r="36" spans="1:102" ht="18.75" thickBot="1" x14ac:dyDescent="0.25">
      <c r="A36" s="392" t="s">
        <v>597</v>
      </c>
      <c r="B36" s="393"/>
      <c r="C36" s="394" t="s">
        <v>599</v>
      </c>
      <c r="D36" s="400"/>
      <c r="E36" s="400"/>
      <c r="F36" s="400"/>
      <c r="G36" s="400"/>
      <c r="H36" s="400"/>
      <c r="I36" s="400"/>
      <c r="J36" s="400"/>
      <c r="K36" s="400"/>
      <c r="L36" s="400"/>
      <c r="M36" s="400"/>
      <c r="N36" s="400"/>
      <c r="O36" s="400"/>
    </row>
    <row r="37" spans="1:102" ht="18" x14ac:dyDescent="0.2">
      <c r="A37" s="318" t="s">
        <v>40</v>
      </c>
      <c r="B37" s="401">
        <v>1004503704</v>
      </c>
      <c r="C37" s="251" t="s">
        <v>41</v>
      </c>
      <c r="D37" s="252"/>
      <c r="E37" s="252"/>
      <c r="F37" s="252"/>
      <c r="G37" s="252"/>
      <c r="H37" s="252"/>
      <c r="I37" s="252"/>
      <c r="J37" s="252"/>
      <c r="K37" s="252"/>
      <c r="L37" s="252"/>
      <c r="M37" s="252"/>
      <c r="N37" s="252"/>
      <c r="O37" s="252"/>
      <c r="CB37" s="35"/>
      <c r="CC37" s="35"/>
      <c r="CD37" s="35"/>
      <c r="CE37" s="35"/>
      <c r="CF37" s="35"/>
    </row>
    <row r="38" spans="1:102" ht="18" x14ac:dyDescent="0.2">
      <c r="A38" s="318">
        <v>685270739</v>
      </c>
      <c r="B38" s="401">
        <v>1006978018</v>
      </c>
      <c r="C38" s="251" t="s">
        <v>789</v>
      </c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7"/>
      <c r="O38" s="257"/>
      <c r="CB38" s="35"/>
      <c r="CC38" s="35"/>
      <c r="CD38" s="35"/>
      <c r="CE38" s="35"/>
      <c r="CF38" s="35"/>
    </row>
    <row r="39" spans="1:102" ht="18.75" thickBot="1" x14ac:dyDescent="0.25">
      <c r="A39" s="352"/>
      <c r="B39" s="396"/>
      <c r="C39" s="397"/>
      <c r="D39" s="398"/>
      <c r="E39" s="398"/>
      <c r="F39" s="398"/>
      <c r="G39" s="398"/>
      <c r="H39" s="398"/>
      <c r="I39" s="398"/>
      <c r="J39" s="398"/>
      <c r="K39" s="398"/>
      <c r="L39" s="398"/>
      <c r="M39" s="398"/>
      <c r="N39" s="398"/>
      <c r="O39" s="398"/>
      <c r="CB39" s="35"/>
      <c r="CC39" s="35"/>
      <c r="CD39" s="35"/>
      <c r="CE39" s="35"/>
      <c r="CF39" s="35"/>
    </row>
    <row r="40" spans="1:102" ht="18.75" thickBot="1" x14ac:dyDescent="0.25">
      <c r="A40" s="392" t="s">
        <v>600</v>
      </c>
      <c r="B40" s="393"/>
      <c r="C40" s="394" t="s">
        <v>601</v>
      </c>
      <c r="D40" s="395"/>
      <c r="E40" s="395"/>
      <c r="F40" s="395"/>
      <c r="G40" s="395"/>
      <c r="H40" s="395"/>
      <c r="I40" s="395"/>
      <c r="J40" s="395"/>
      <c r="K40" s="395"/>
      <c r="L40" s="395"/>
      <c r="M40" s="395"/>
      <c r="N40" s="395"/>
      <c r="O40" s="395"/>
    </row>
    <row r="41" spans="1:102" ht="18" x14ac:dyDescent="0.2">
      <c r="A41" s="318" t="s">
        <v>42</v>
      </c>
      <c r="B41" s="401">
        <v>1004503469</v>
      </c>
      <c r="C41" s="251" t="s">
        <v>43</v>
      </c>
      <c r="D41" s="252"/>
      <c r="E41" s="252"/>
      <c r="F41" s="252"/>
      <c r="G41" s="252"/>
      <c r="H41" s="252"/>
      <c r="I41" s="252"/>
      <c r="J41" s="252"/>
      <c r="K41" s="252"/>
      <c r="L41" s="252"/>
      <c r="M41" s="252"/>
      <c r="N41" s="252"/>
      <c r="O41" s="252"/>
      <c r="CB41" s="35"/>
      <c r="CC41" s="35"/>
      <c r="CD41" s="35"/>
      <c r="CE41" s="35"/>
      <c r="CF41" s="35"/>
    </row>
    <row r="42" spans="1:102" ht="18" x14ac:dyDescent="0.2">
      <c r="A42" s="318" t="s">
        <v>44</v>
      </c>
      <c r="B42" s="401">
        <v>1004503105</v>
      </c>
      <c r="C42" s="251" t="s">
        <v>45</v>
      </c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CB42" s="35"/>
      <c r="CC42" s="35"/>
      <c r="CD42" s="35"/>
      <c r="CE42" s="35"/>
      <c r="CF42" s="35"/>
    </row>
    <row r="43" spans="1:102" ht="18.75" thickBot="1" x14ac:dyDescent="0.25">
      <c r="A43" s="352"/>
      <c r="B43" s="396"/>
      <c r="C43" s="399"/>
      <c r="D43" s="398"/>
      <c r="E43" s="398"/>
      <c r="F43" s="398"/>
      <c r="G43" s="398"/>
      <c r="H43" s="398"/>
      <c r="I43" s="398"/>
      <c r="J43" s="245"/>
      <c r="K43" s="398"/>
      <c r="L43" s="398"/>
      <c r="M43" s="398"/>
      <c r="N43" s="398"/>
      <c r="O43" s="398"/>
      <c r="CG43" s="34"/>
    </row>
    <row r="44" spans="1:102" ht="18.75" thickBot="1" x14ac:dyDescent="0.25">
      <c r="A44" s="392" t="s">
        <v>618</v>
      </c>
      <c r="B44" s="393"/>
      <c r="C44" s="394" t="s">
        <v>598</v>
      </c>
      <c r="D44" s="395"/>
      <c r="E44" s="395"/>
      <c r="F44" s="395"/>
      <c r="G44" s="395"/>
      <c r="H44" s="395"/>
      <c r="I44" s="395"/>
      <c r="J44" s="395"/>
      <c r="K44" s="395"/>
      <c r="L44" s="395"/>
      <c r="M44" s="395"/>
      <c r="N44" s="395"/>
      <c r="O44" s="395"/>
    </row>
    <row r="45" spans="1:102" s="39" customFormat="1" ht="18" x14ac:dyDescent="0.2">
      <c r="A45" s="249">
        <v>4751046656</v>
      </c>
      <c r="B45" s="402" t="s">
        <v>46</v>
      </c>
      <c r="C45" s="251" t="s">
        <v>47</v>
      </c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</row>
    <row r="46" spans="1:102" ht="18.75" thickBot="1" x14ac:dyDescent="0.25">
      <c r="A46" s="352"/>
      <c r="B46" s="396"/>
      <c r="C46" s="397"/>
      <c r="D46" s="398"/>
      <c r="E46" s="398"/>
      <c r="F46" s="398"/>
      <c r="G46" s="398"/>
      <c r="H46" s="398"/>
      <c r="I46" s="398"/>
      <c r="J46" s="245"/>
      <c r="K46" s="398"/>
      <c r="L46" s="398"/>
      <c r="M46" s="398"/>
      <c r="N46" s="398"/>
      <c r="O46" s="398"/>
    </row>
    <row r="47" spans="1:102" ht="18.75" thickBot="1" x14ac:dyDescent="0.25">
      <c r="A47" s="392" t="s">
        <v>619</v>
      </c>
      <c r="B47" s="393"/>
      <c r="C47" s="394" t="s">
        <v>603</v>
      </c>
      <c r="D47" s="395"/>
      <c r="E47" s="395"/>
      <c r="F47" s="395"/>
      <c r="G47" s="395"/>
      <c r="H47" s="395"/>
      <c r="I47" s="395"/>
      <c r="J47" s="395"/>
      <c r="K47" s="395"/>
      <c r="L47" s="395"/>
      <c r="M47" s="395"/>
      <c r="N47" s="395"/>
      <c r="O47" s="395"/>
    </row>
    <row r="48" spans="1:102" ht="18" x14ac:dyDescent="0.2">
      <c r="A48" s="318" t="s">
        <v>48</v>
      </c>
      <c r="B48" s="336" t="s">
        <v>49</v>
      </c>
      <c r="C48" s="251" t="s">
        <v>50</v>
      </c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7"/>
      <c r="O48" s="257"/>
      <c r="BY48" s="35"/>
      <c r="BZ48" s="35"/>
      <c r="CA48" s="35"/>
      <c r="CB48" s="35"/>
      <c r="CC48" s="35"/>
      <c r="CD48" s="35"/>
      <c r="CE48" s="35"/>
      <c r="CF48" s="35"/>
    </row>
    <row r="49" spans="1:102" ht="18.75" thickBot="1" x14ac:dyDescent="0.25">
      <c r="A49" s="352"/>
      <c r="B49" s="396"/>
      <c r="C49" s="397"/>
      <c r="D49" s="398"/>
      <c r="E49" s="398"/>
      <c r="F49" s="398"/>
      <c r="G49" s="398"/>
      <c r="H49" s="398"/>
      <c r="I49" s="398"/>
      <c r="J49" s="245"/>
      <c r="K49" s="398"/>
      <c r="L49" s="398"/>
      <c r="M49" s="398"/>
      <c r="N49" s="398"/>
      <c r="O49" s="398"/>
      <c r="BY49" s="35"/>
      <c r="BZ49" s="35"/>
      <c r="CA49" s="35"/>
      <c r="CB49" s="35"/>
      <c r="CC49" s="35"/>
      <c r="CD49" s="35"/>
      <c r="CE49" s="35"/>
      <c r="CF49" s="35"/>
    </row>
    <row r="50" spans="1:102" ht="18.75" thickBot="1" x14ac:dyDescent="0.25">
      <c r="A50" s="392" t="s">
        <v>602</v>
      </c>
      <c r="B50" s="393"/>
      <c r="C50" s="394" t="s">
        <v>604</v>
      </c>
      <c r="D50" s="395"/>
      <c r="E50" s="395"/>
      <c r="F50" s="395"/>
      <c r="G50" s="395"/>
      <c r="H50" s="395"/>
      <c r="I50" s="395"/>
      <c r="J50" s="395"/>
      <c r="K50" s="395"/>
      <c r="L50" s="395"/>
      <c r="M50" s="395"/>
      <c r="N50" s="395"/>
      <c r="O50" s="395"/>
      <c r="BY50" s="35"/>
      <c r="BZ50" s="35"/>
      <c r="CA50" s="35"/>
      <c r="CB50" s="35"/>
      <c r="CC50" s="35"/>
      <c r="CD50" s="35"/>
      <c r="CE50" s="35"/>
      <c r="CF50" s="35"/>
    </row>
    <row r="51" spans="1:102" s="39" customFormat="1" ht="18" x14ac:dyDescent="0.2">
      <c r="A51" s="318" t="s">
        <v>51</v>
      </c>
      <c r="B51" s="336" t="s">
        <v>52</v>
      </c>
      <c r="C51" s="251" t="s">
        <v>53</v>
      </c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7"/>
      <c r="O51" s="257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</row>
    <row r="52" spans="1:102" ht="18.75" thickBot="1" x14ac:dyDescent="0.25">
      <c r="A52" s="352"/>
      <c r="B52" s="396"/>
      <c r="C52" s="399"/>
      <c r="D52" s="398"/>
      <c r="E52" s="398"/>
      <c r="F52" s="398"/>
      <c r="G52" s="398"/>
      <c r="H52" s="398"/>
      <c r="I52" s="398"/>
      <c r="J52" s="245"/>
      <c r="K52" s="398"/>
      <c r="L52" s="398"/>
      <c r="M52" s="398"/>
      <c r="N52" s="398"/>
      <c r="O52" s="398"/>
      <c r="CG52" s="34"/>
    </row>
    <row r="53" spans="1:102" ht="18.75" thickBot="1" x14ac:dyDescent="0.25">
      <c r="A53" s="392" t="s">
        <v>605</v>
      </c>
      <c r="B53" s="393"/>
      <c r="C53" s="394" t="s">
        <v>606</v>
      </c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</row>
    <row r="54" spans="1:102" ht="18" x14ac:dyDescent="0.2">
      <c r="A54" s="318" t="s">
        <v>54</v>
      </c>
      <c r="B54" s="401">
        <v>1004503465</v>
      </c>
      <c r="C54" s="251" t="s">
        <v>55</v>
      </c>
      <c r="D54" s="403"/>
      <c r="E54" s="403"/>
      <c r="F54" s="403"/>
      <c r="G54" s="403"/>
      <c r="H54" s="403"/>
      <c r="I54" s="403"/>
      <c r="J54" s="403"/>
      <c r="K54" s="403"/>
      <c r="L54" s="403"/>
      <c r="M54" s="403"/>
      <c r="N54" s="403"/>
      <c r="O54" s="403"/>
    </row>
    <row r="55" spans="1:102" ht="18" x14ac:dyDescent="0.2">
      <c r="A55" s="318" t="s">
        <v>56</v>
      </c>
      <c r="B55" s="401">
        <v>1004503466</v>
      </c>
      <c r="C55" s="251" t="s">
        <v>57</v>
      </c>
      <c r="D55" s="252"/>
      <c r="E55" s="252"/>
      <c r="F55" s="252"/>
      <c r="G55" s="252"/>
      <c r="H55" s="252"/>
      <c r="I55" s="252"/>
      <c r="J55" s="252"/>
      <c r="K55" s="252"/>
      <c r="L55" s="252"/>
      <c r="M55" s="252"/>
      <c r="N55" s="252"/>
      <c r="O55" s="252"/>
    </row>
    <row r="56" spans="1:102" ht="18" x14ac:dyDescent="0.2">
      <c r="A56" s="318" t="s">
        <v>58</v>
      </c>
      <c r="B56" s="401">
        <v>1004502948</v>
      </c>
      <c r="C56" s="251" t="s">
        <v>59</v>
      </c>
      <c r="D56" s="252"/>
      <c r="E56" s="252"/>
      <c r="F56" s="252"/>
      <c r="G56" s="252"/>
      <c r="H56" s="252"/>
      <c r="I56" s="252"/>
      <c r="J56" s="252"/>
      <c r="K56" s="252"/>
      <c r="L56" s="252"/>
      <c r="M56" s="252"/>
      <c r="N56" s="252"/>
      <c r="O56" s="252"/>
    </row>
    <row r="57" spans="1:102" ht="18" x14ac:dyDescent="0.2">
      <c r="A57" s="318" t="s">
        <v>62</v>
      </c>
      <c r="B57" s="401">
        <v>1004501982</v>
      </c>
      <c r="C57" s="251" t="s">
        <v>627</v>
      </c>
      <c r="D57" s="252"/>
      <c r="E57" s="252"/>
      <c r="F57" s="252"/>
      <c r="G57" s="252"/>
      <c r="H57" s="252"/>
      <c r="I57" s="252"/>
      <c r="J57" s="252"/>
      <c r="K57" s="252"/>
      <c r="L57" s="252"/>
      <c r="M57" s="252"/>
      <c r="N57" s="252"/>
      <c r="O57" s="252"/>
    </row>
    <row r="58" spans="1:102" ht="18" x14ac:dyDescent="0.2">
      <c r="A58" s="318" t="s">
        <v>63</v>
      </c>
      <c r="B58" s="401">
        <v>1004503467</v>
      </c>
      <c r="C58" s="251" t="s">
        <v>64</v>
      </c>
      <c r="D58" s="252"/>
      <c r="E58" s="252"/>
      <c r="F58" s="252"/>
      <c r="G58" s="252"/>
      <c r="H58" s="252"/>
      <c r="I58" s="252"/>
      <c r="J58" s="252"/>
      <c r="K58" s="252"/>
      <c r="L58" s="252"/>
      <c r="M58" s="252"/>
      <c r="N58" s="252"/>
      <c r="O58" s="252"/>
    </row>
    <row r="59" spans="1:102" ht="18" x14ac:dyDescent="0.2">
      <c r="A59" s="318" t="s">
        <v>65</v>
      </c>
      <c r="B59" s="401">
        <v>1004501983</v>
      </c>
      <c r="C59" s="251" t="s">
        <v>66</v>
      </c>
      <c r="D59" s="252"/>
      <c r="E59" s="252"/>
      <c r="F59" s="252"/>
      <c r="G59" s="252"/>
      <c r="H59" s="252"/>
      <c r="I59" s="252"/>
      <c r="J59" s="252"/>
      <c r="K59" s="252"/>
      <c r="L59" s="252"/>
      <c r="M59" s="252"/>
      <c r="N59" s="252"/>
      <c r="O59" s="252"/>
    </row>
    <row r="60" spans="1:102" ht="18" x14ac:dyDescent="0.2">
      <c r="A60" s="318" t="s">
        <v>67</v>
      </c>
      <c r="B60" s="401">
        <v>1004503464</v>
      </c>
      <c r="C60" s="251" t="s">
        <v>68</v>
      </c>
      <c r="D60" s="252"/>
      <c r="E60" s="252"/>
      <c r="F60" s="252"/>
      <c r="G60" s="252"/>
      <c r="H60" s="252"/>
      <c r="I60" s="252"/>
      <c r="J60" s="252"/>
      <c r="K60" s="252"/>
      <c r="L60" s="252"/>
      <c r="M60" s="252"/>
      <c r="N60" s="252"/>
      <c r="O60" s="252"/>
    </row>
    <row r="61" spans="1:102" ht="18" x14ac:dyDescent="0.2">
      <c r="A61" s="318" t="s">
        <v>69</v>
      </c>
      <c r="B61" s="401">
        <v>1010289170</v>
      </c>
      <c r="C61" s="251" t="s">
        <v>70</v>
      </c>
      <c r="D61" s="252"/>
      <c r="E61" s="252"/>
      <c r="F61" s="252"/>
      <c r="G61" s="252"/>
      <c r="H61" s="252"/>
      <c r="I61" s="252"/>
      <c r="J61" s="252"/>
      <c r="K61" s="252"/>
      <c r="L61" s="252"/>
      <c r="M61" s="252"/>
      <c r="N61" s="252"/>
      <c r="O61" s="252"/>
    </row>
    <row r="62" spans="1:102" ht="18" x14ac:dyDescent="0.2">
      <c r="A62" s="318" t="s">
        <v>71</v>
      </c>
      <c r="B62" s="401">
        <v>1004502387</v>
      </c>
      <c r="C62" s="251" t="s">
        <v>72</v>
      </c>
      <c r="D62" s="252"/>
      <c r="E62" s="252"/>
      <c r="F62" s="252"/>
      <c r="G62" s="252"/>
      <c r="H62" s="252"/>
      <c r="I62" s="252"/>
      <c r="J62" s="252"/>
      <c r="K62" s="252"/>
      <c r="L62" s="252"/>
      <c r="M62" s="252"/>
      <c r="N62" s="252"/>
      <c r="O62" s="252"/>
    </row>
    <row r="63" spans="1:102" ht="18" x14ac:dyDescent="0.2">
      <c r="A63" s="363" t="s">
        <v>659</v>
      </c>
      <c r="B63" s="249">
        <v>1004502440</v>
      </c>
      <c r="C63" s="251" t="s">
        <v>723</v>
      </c>
      <c r="D63" s="252"/>
      <c r="E63" s="252"/>
      <c r="F63" s="252"/>
      <c r="G63" s="252"/>
      <c r="H63" s="252"/>
      <c r="I63" s="252"/>
      <c r="J63" s="252"/>
      <c r="K63" s="252"/>
      <c r="L63" s="252"/>
      <c r="M63" s="252"/>
      <c r="N63" s="252"/>
      <c r="O63" s="252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  <c r="BR63" s="58"/>
      <c r="BS63" s="58"/>
      <c r="BT63" s="58"/>
      <c r="BU63" s="58"/>
      <c r="BV63" s="58"/>
      <c r="BW63" s="58"/>
      <c r="BX63" s="58"/>
      <c r="BY63" s="58"/>
      <c r="BZ63" s="58"/>
      <c r="CA63" s="58"/>
      <c r="CB63" s="58"/>
      <c r="CC63" s="58"/>
      <c r="CD63" s="58"/>
      <c r="CE63" s="58"/>
      <c r="CF63" s="58"/>
      <c r="CG63" s="58"/>
      <c r="CH63" s="58"/>
      <c r="CI63" s="58"/>
      <c r="CJ63" s="58"/>
      <c r="CK63" s="58"/>
      <c r="CL63" s="58"/>
      <c r="CM63" s="58"/>
      <c r="CN63" s="58"/>
      <c r="CO63" s="58"/>
      <c r="CP63" s="58"/>
      <c r="CQ63" s="58"/>
      <c r="CR63" s="58"/>
      <c r="CS63" s="58"/>
      <c r="CT63" s="58"/>
      <c r="CU63" s="57"/>
      <c r="CV63" s="57"/>
      <c r="CW63" s="57"/>
      <c r="CX63" s="57"/>
    </row>
    <row r="64" spans="1:102" ht="18" x14ac:dyDescent="0.2">
      <c r="A64" s="318" t="s">
        <v>73</v>
      </c>
      <c r="B64" s="401">
        <v>1004501980</v>
      </c>
      <c r="C64" s="251" t="s">
        <v>74</v>
      </c>
      <c r="D64" s="252"/>
      <c r="E64" s="252"/>
      <c r="F64" s="252"/>
      <c r="G64" s="252"/>
      <c r="H64" s="252"/>
      <c r="I64" s="252"/>
      <c r="J64" s="252"/>
      <c r="K64" s="252"/>
      <c r="L64" s="252"/>
      <c r="M64" s="252"/>
      <c r="N64" s="252"/>
      <c r="O64" s="252"/>
    </row>
    <row r="65" spans="1:84" ht="18" x14ac:dyDescent="0.2">
      <c r="A65" s="318" t="s">
        <v>655</v>
      </c>
      <c r="B65" s="404">
        <v>1010554714</v>
      </c>
      <c r="C65" s="251" t="s">
        <v>80</v>
      </c>
      <c r="D65" s="252"/>
      <c r="E65" s="252"/>
      <c r="F65" s="252"/>
      <c r="G65" s="252"/>
      <c r="H65" s="252"/>
      <c r="I65" s="252"/>
      <c r="J65" s="252"/>
      <c r="K65" s="252"/>
      <c r="L65" s="252"/>
      <c r="M65" s="252"/>
      <c r="N65" s="252"/>
      <c r="O65" s="252"/>
    </row>
    <row r="66" spans="1:84" ht="18" x14ac:dyDescent="0.2">
      <c r="A66" s="318">
        <v>3667842623</v>
      </c>
      <c r="B66" s="404">
        <v>1009331188</v>
      </c>
      <c r="C66" s="251" t="s">
        <v>79</v>
      </c>
      <c r="D66" s="252"/>
      <c r="E66" s="252"/>
      <c r="F66" s="252"/>
      <c r="G66" s="252"/>
      <c r="H66" s="252"/>
      <c r="I66" s="252"/>
      <c r="J66" s="252"/>
      <c r="K66" s="252"/>
      <c r="L66" s="252"/>
      <c r="M66" s="252"/>
      <c r="N66" s="252"/>
      <c r="O66" s="252"/>
    </row>
    <row r="67" spans="1:84" ht="18" x14ac:dyDescent="0.2">
      <c r="A67" s="318">
        <v>689336495</v>
      </c>
      <c r="B67" s="401">
        <v>1009249874</v>
      </c>
      <c r="C67" s="251" t="s">
        <v>75</v>
      </c>
      <c r="D67" s="252"/>
      <c r="E67" s="252"/>
      <c r="F67" s="252"/>
      <c r="G67" s="252"/>
      <c r="H67" s="252"/>
      <c r="I67" s="252"/>
      <c r="J67" s="252"/>
      <c r="K67" s="252"/>
      <c r="L67" s="252"/>
      <c r="M67" s="252"/>
      <c r="N67" s="252"/>
      <c r="O67" s="252"/>
    </row>
    <row r="68" spans="1:84" ht="18" x14ac:dyDescent="0.2">
      <c r="A68" s="318" t="s">
        <v>76</v>
      </c>
      <c r="B68" s="404" t="s">
        <v>77</v>
      </c>
      <c r="C68" s="251" t="s">
        <v>78</v>
      </c>
      <c r="D68" s="252"/>
      <c r="E68" s="252"/>
      <c r="F68" s="252"/>
      <c r="G68" s="252"/>
      <c r="H68" s="252"/>
      <c r="I68" s="252"/>
      <c r="J68" s="252"/>
      <c r="K68" s="252"/>
      <c r="L68" s="252"/>
      <c r="M68" s="252"/>
      <c r="N68" s="252"/>
      <c r="O68" s="252"/>
    </row>
    <row r="69" spans="1:84" ht="18" x14ac:dyDescent="0.2">
      <c r="A69" s="318" t="s">
        <v>81</v>
      </c>
      <c r="B69" s="401">
        <v>1005714402</v>
      </c>
      <c r="C69" s="251" t="s">
        <v>650</v>
      </c>
      <c r="D69" s="252"/>
      <c r="E69" s="252"/>
      <c r="F69" s="252"/>
      <c r="G69" s="252"/>
      <c r="H69" s="252"/>
      <c r="I69" s="252"/>
      <c r="J69" s="252"/>
      <c r="K69" s="252"/>
      <c r="L69" s="252"/>
      <c r="M69" s="252"/>
      <c r="N69" s="252"/>
      <c r="O69" s="252"/>
    </row>
    <row r="70" spans="1:84" ht="18" x14ac:dyDescent="0.2">
      <c r="A70" s="318">
        <v>689336355</v>
      </c>
      <c r="B70" s="404">
        <v>1006745118</v>
      </c>
      <c r="C70" s="251" t="s">
        <v>566</v>
      </c>
      <c r="D70" s="252"/>
      <c r="E70" s="252"/>
      <c r="F70" s="252"/>
      <c r="G70" s="252"/>
      <c r="H70" s="252"/>
      <c r="I70" s="252"/>
      <c r="J70" s="252"/>
      <c r="K70" s="252"/>
      <c r="L70" s="252"/>
      <c r="M70" s="252"/>
      <c r="N70" s="252"/>
      <c r="O70" s="252"/>
    </row>
    <row r="71" spans="1:84" ht="18.75" thickBot="1" x14ac:dyDescent="0.25">
      <c r="A71" s="352"/>
      <c r="B71" s="401"/>
      <c r="C71" s="251"/>
      <c r="D71" s="398"/>
      <c r="E71" s="398"/>
      <c r="F71" s="398"/>
      <c r="G71" s="398"/>
      <c r="H71" s="398"/>
      <c r="I71" s="398"/>
      <c r="J71" s="245"/>
      <c r="K71" s="398"/>
      <c r="L71" s="398"/>
      <c r="M71" s="398"/>
      <c r="N71" s="398"/>
      <c r="O71" s="398"/>
    </row>
    <row r="72" spans="1:84" ht="18.75" thickBot="1" x14ac:dyDescent="0.25">
      <c r="A72" s="405" t="s">
        <v>607</v>
      </c>
      <c r="B72" s="406"/>
      <c r="C72" s="394" t="s">
        <v>608</v>
      </c>
      <c r="D72" s="395"/>
      <c r="E72" s="395"/>
      <c r="F72" s="395"/>
      <c r="G72" s="395"/>
      <c r="H72" s="395"/>
      <c r="I72" s="395"/>
      <c r="J72" s="395"/>
      <c r="K72" s="395"/>
      <c r="L72" s="395"/>
      <c r="M72" s="395"/>
      <c r="N72" s="395"/>
      <c r="O72" s="395"/>
    </row>
    <row r="73" spans="1:84" ht="18" x14ac:dyDescent="0.2">
      <c r="A73" s="318">
        <v>688327359</v>
      </c>
      <c r="B73" s="401">
        <v>5000146817</v>
      </c>
      <c r="C73" s="251" t="s">
        <v>82</v>
      </c>
      <c r="D73" s="257"/>
      <c r="E73" s="257"/>
      <c r="F73" s="257"/>
      <c r="G73" s="257"/>
      <c r="H73" s="257"/>
      <c r="I73" s="257"/>
      <c r="J73" s="257"/>
      <c r="K73" s="257"/>
      <c r="L73" s="257"/>
      <c r="M73" s="257"/>
      <c r="N73" s="257"/>
      <c r="O73" s="257"/>
    </row>
    <row r="74" spans="1:84" ht="18.75" thickBot="1" x14ac:dyDescent="0.25">
      <c r="A74" s="352"/>
      <c r="B74" s="401"/>
      <c r="C74" s="251"/>
      <c r="D74" s="245"/>
      <c r="E74" s="245"/>
      <c r="F74" s="245"/>
      <c r="G74" s="245"/>
      <c r="H74" s="245"/>
      <c r="I74" s="245"/>
      <c r="J74" s="245"/>
      <c r="K74" s="245"/>
      <c r="L74" s="245"/>
      <c r="M74" s="245"/>
      <c r="N74" s="245"/>
      <c r="O74" s="245"/>
    </row>
    <row r="75" spans="1:84" ht="18.75" thickBot="1" x14ac:dyDescent="0.25">
      <c r="A75" s="405" t="s">
        <v>620</v>
      </c>
      <c r="B75" s="407"/>
      <c r="C75" s="394" t="s">
        <v>609</v>
      </c>
      <c r="D75" s="395"/>
      <c r="E75" s="395"/>
      <c r="F75" s="395"/>
      <c r="G75" s="395"/>
      <c r="H75" s="395"/>
      <c r="I75" s="395"/>
      <c r="J75" s="395"/>
      <c r="K75" s="395"/>
      <c r="L75" s="395"/>
      <c r="M75" s="395"/>
      <c r="N75" s="395"/>
      <c r="O75" s="395"/>
    </row>
    <row r="76" spans="1:84" ht="18" x14ac:dyDescent="0.2">
      <c r="A76" s="352">
        <v>689336728</v>
      </c>
      <c r="B76" s="401">
        <v>1004501444</v>
      </c>
      <c r="C76" s="251" t="s">
        <v>725</v>
      </c>
      <c r="D76" s="245"/>
      <c r="E76" s="245"/>
      <c r="F76" s="245"/>
      <c r="G76" s="245"/>
      <c r="H76" s="245"/>
      <c r="I76" s="245"/>
      <c r="J76" s="245"/>
      <c r="K76" s="245"/>
      <c r="L76" s="245"/>
      <c r="M76" s="245"/>
      <c r="N76" s="245"/>
      <c r="O76" s="245"/>
    </row>
    <row r="77" spans="1:84" ht="18" x14ac:dyDescent="0.2">
      <c r="A77" s="352">
        <v>683069631</v>
      </c>
      <c r="B77" s="401">
        <v>1005453862</v>
      </c>
      <c r="C77" s="251" t="s">
        <v>726</v>
      </c>
      <c r="D77" s="257"/>
      <c r="E77" s="257"/>
      <c r="F77" s="257"/>
      <c r="G77" s="257"/>
      <c r="H77" s="257"/>
      <c r="I77" s="257"/>
      <c r="J77" s="257"/>
      <c r="K77" s="257"/>
      <c r="L77" s="257"/>
      <c r="M77" s="257"/>
      <c r="N77" s="257"/>
      <c r="O77" s="257"/>
    </row>
    <row r="78" spans="1:84" ht="18.75" thickBot="1" x14ac:dyDescent="0.25">
      <c r="A78" s="352"/>
      <c r="B78" s="401"/>
      <c r="C78" s="251"/>
      <c r="D78" s="398"/>
      <c r="E78" s="398"/>
      <c r="F78" s="398"/>
      <c r="G78" s="398"/>
      <c r="H78" s="398"/>
      <c r="I78" s="398"/>
      <c r="J78" s="245"/>
      <c r="K78" s="398"/>
      <c r="L78" s="398"/>
      <c r="M78" s="398"/>
      <c r="N78" s="398"/>
      <c r="O78" s="398"/>
    </row>
    <row r="79" spans="1:84" s="43" customFormat="1" ht="18.75" thickBot="1" x14ac:dyDescent="0.25">
      <c r="A79" s="405" t="s">
        <v>580</v>
      </c>
      <c r="B79" s="407"/>
      <c r="C79" s="408" t="s">
        <v>610</v>
      </c>
      <c r="D79" s="395"/>
      <c r="E79" s="395"/>
      <c r="F79" s="395"/>
      <c r="G79" s="395"/>
      <c r="H79" s="395"/>
      <c r="I79" s="395"/>
      <c r="J79" s="395"/>
      <c r="K79" s="395"/>
      <c r="L79" s="395"/>
      <c r="M79" s="395"/>
      <c r="N79" s="395"/>
      <c r="O79" s="395"/>
      <c r="P79" s="41"/>
      <c r="Q79" s="41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  <c r="BH79" s="42"/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42"/>
      <c r="BZ79" s="42"/>
      <c r="CA79" s="42"/>
      <c r="CB79" s="42"/>
      <c r="CC79" s="42"/>
      <c r="CD79" s="42"/>
      <c r="CE79" s="42"/>
      <c r="CF79" s="42"/>
    </row>
    <row r="80" spans="1:84" s="43" customFormat="1" ht="18" x14ac:dyDescent="0.2">
      <c r="A80" s="318">
        <v>689336568</v>
      </c>
      <c r="B80" s="401">
        <v>1004503701</v>
      </c>
      <c r="C80" s="409" t="s">
        <v>565</v>
      </c>
      <c r="D80" s="410"/>
      <c r="E80" s="410"/>
      <c r="F80" s="410"/>
      <c r="G80" s="410"/>
      <c r="H80" s="410"/>
      <c r="I80" s="410"/>
      <c r="J80" s="410"/>
      <c r="K80" s="410"/>
      <c r="L80" s="403"/>
      <c r="M80" s="403"/>
      <c r="N80" s="403"/>
      <c r="O80" s="403"/>
      <c r="P80" s="41"/>
      <c r="Q80" s="41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42"/>
      <c r="BZ80" s="42"/>
      <c r="CA80" s="42"/>
      <c r="CB80" s="42"/>
      <c r="CC80" s="42"/>
      <c r="CD80" s="42"/>
      <c r="CE80" s="42"/>
      <c r="CF80" s="42"/>
    </row>
    <row r="81" spans="1:84" s="43" customFormat="1" ht="18" x14ac:dyDescent="0.2">
      <c r="A81" s="318">
        <v>689336975</v>
      </c>
      <c r="B81" s="401">
        <v>1010215306</v>
      </c>
      <c r="C81" s="409" t="s">
        <v>624</v>
      </c>
      <c r="D81" s="410"/>
      <c r="E81" s="410"/>
      <c r="F81" s="410"/>
      <c r="G81" s="410"/>
      <c r="H81" s="410"/>
      <c r="I81" s="410"/>
      <c r="J81" s="410"/>
      <c r="K81" s="410"/>
      <c r="L81" s="252"/>
      <c r="M81" s="252"/>
      <c r="N81" s="252"/>
      <c r="O81" s="252"/>
      <c r="P81" s="41"/>
      <c r="Q81" s="41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  <c r="BH81" s="42"/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42"/>
      <c r="BZ81" s="42"/>
      <c r="CA81" s="42"/>
      <c r="CB81" s="42"/>
      <c r="CC81" s="42"/>
      <c r="CD81" s="42"/>
      <c r="CE81" s="42"/>
      <c r="CF81" s="42"/>
    </row>
    <row r="82" spans="1:84" s="43" customFormat="1" ht="18" x14ac:dyDescent="0.2">
      <c r="A82" s="318">
        <v>689336585</v>
      </c>
      <c r="B82" s="401">
        <v>1006491246</v>
      </c>
      <c r="C82" s="409" t="s">
        <v>721</v>
      </c>
      <c r="D82" s="410"/>
      <c r="E82" s="410"/>
      <c r="F82" s="410"/>
      <c r="G82" s="410"/>
      <c r="H82" s="410"/>
      <c r="I82" s="410"/>
      <c r="J82" s="410"/>
      <c r="K82" s="410"/>
      <c r="L82" s="252"/>
      <c r="M82" s="252"/>
      <c r="N82" s="252"/>
      <c r="O82" s="252"/>
      <c r="P82" s="41"/>
      <c r="Q82" s="41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42"/>
      <c r="BZ82" s="42"/>
      <c r="CA82" s="42"/>
      <c r="CB82" s="42"/>
      <c r="CC82" s="42"/>
      <c r="CD82" s="42"/>
      <c r="CE82" s="42"/>
      <c r="CF82" s="42"/>
    </row>
    <row r="83" spans="1:84" s="43" customFormat="1" ht="36" x14ac:dyDescent="0.2">
      <c r="A83" s="318">
        <v>689336802</v>
      </c>
      <c r="B83" s="401">
        <v>1004503703</v>
      </c>
      <c r="C83" s="462" t="s">
        <v>742</v>
      </c>
      <c r="D83" s="410"/>
      <c r="E83" s="410"/>
      <c r="F83" s="410"/>
      <c r="G83" s="410"/>
      <c r="H83" s="410"/>
      <c r="I83" s="410"/>
      <c r="J83" s="410"/>
      <c r="K83" s="410"/>
      <c r="L83" s="252"/>
      <c r="M83" s="252"/>
      <c r="N83" s="252"/>
      <c r="O83" s="252"/>
      <c r="P83" s="41"/>
      <c r="Q83" s="41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  <c r="BM83" s="42"/>
      <c r="BN83" s="42"/>
      <c r="BO83" s="42"/>
      <c r="BP83" s="42"/>
      <c r="BQ83" s="42"/>
      <c r="BR83" s="42"/>
      <c r="BS83" s="42"/>
      <c r="BT83" s="42"/>
      <c r="BU83" s="42"/>
      <c r="BV83" s="42"/>
      <c r="BW83" s="42"/>
      <c r="BX83" s="42"/>
      <c r="BY83" s="42"/>
      <c r="BZ83" s="42"/>
      <c r="CA83" s="42"/>
      <c r="CB83" s="42"/>
      <c r="CC83" s="42"/>
      <c r="CD83" s="42"/>
      <c r="CE83" s="42"/>
      <c r="CF83" s="42"/>
    </row>
    <row r="84" spans="1:84" s="43" customFormat="1" ht="18" x14ac:dyDescent="0.2">
      <c r="A84" s="318">
        <v>689336161</v>
      </c>
      <c r="B84" s="401">
        <v>1005451583</v>
      </c>
      <c r="C84" s="409" t="s">
        <v>744</v>
      </c>
      <c r="D84" s="410"/>
      <c r="E84" s="410"/>
      <c r="F84" s="410"/>
      <c r="G84" s="410"/>
      <c r="H84" s="410"/>
      <c r="I84" s="410"/>
      <c r="J84" s="410"/>
      <c r="K84" s="410"/>
      <c r="L84" s="257"/>
      <c r="M84" s="257"/>
      <c r="N84" s="257"/>
      <c r="O84" s="257"/>
      <c r="P84" s="41"/>
      <c r="Q84" s="41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  <c r="BM84" s="42"/>
      <c r="BN84" s="42"/>
      <c r="BO84" s="42"/>
      <c r="BP84" s="42"/>
      <c r="BQ84" s="42"/>
      <c r="BR84" s="42"/>
      <c r="BS84" s="42"/>
      <c r="BT84" s="42"/>
      <c r="BU84" s="42"/>
      <c r="BV84" s="42"/>
      <c r="BW84" s="42"/>
      <c r="BX84" s="42"/>
      <c r="BY84" s="42"/>
      <c r="BZ84" s="42"/>
      <c r="CA84" s="42"/>
      <c r="CB84" s="42"/>
      <c r="CC84" s="42"/>
      <c r="CD84" s="42"/>
      <c r="CE84" s="42"/>
      <c r="CF84" s="42"/>
    </row>
    <row r="85" spans="1:84" s="43" customFormat="1" ht="18.75" thickBot="1" x14ac:dyDescent="0.25">
      <c r="A85" s="318"/>
      <c r="B85" s="401"/>
      <c r="C85" s="409"/>
      <c r="D85" s="411"/>
      <c r="E85" s="411"/>
      <c r="F85" s="411"/>
      <c r="G85" s="411"/>
      <c r="H85" s="411"/>
      <c r="I85" s="411"/>
      <c r="J85" s="412"/>
      <c r="K85" s="411"/>
      <c r="L85" s="411"/>
      <c r="M85" s="411"/>
      <c r="N85" s="411"/>
      <c r="O85" s="411"/>
      <c r="P85" s="41"/>
      <c r="Q85" s="41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  <c r="BI85" s="42"/>
      <c r="BJ85" s="42"/>
      <c r="BK85" s="42"/>
      <c r="BL85" s="42"/>
      <c r="BM85" s="42"/>
      <c r="BN85" s="42"/>
      <c r="BO85" s="42"/>
      <c r="BP85" s="42"/>
      <c r="BQ85" s="42"/>
      <c r="BR85" s="42"/>
      <c r="BS85" s="42"/>
      <c r="BT85" s="42"/>
      <c r="BU85" s="42"/>
      <c r="BV85" s="42"/>
      <c r="BW85" s="42"/>
      <c r="BX85" s="42"/>
      <c r="BY85" s="42"/>
      <c r="BZ85" s="42"/>
      <c r="CA85" s="42"/>
      <c r="CB85" s="42"/>
      <c r="CC85" s="42"/>
      <c r="CD85" s="42"/>
      <c r="CE85" s="42"/>
      <c r="CF85" s="42"/>
    </row>
    <row r="86" spans="1:84" s="43" customFormat="1" ht="18.75" thickBot="1" x14ac:dyDescent="0.25">
      <c r="A86" s="405" t="s">
        <v>83</v>
      </c>
      <c r="B86" s="407"/>
      <c r="C86" s="408" t="s">
        <v>611</v>
      </c>
      <c r="D86" s="395"/>
      <c r="E86" s="395"/>
      <c r="F86" s="395"/>
      <c r="G86" s="395"/>
      <c r="H86" s="395"/>
      <c r="I86" s="395"/>
      <c r="J86" s="395"/>
      <c r="K86" s="395"/>
      <c r="L86" s="395"/>
      <c r="M86" s="395"/>
      <c r="N86" s="395"/>
      <c r="O86" s="395"/>
      <c r="P86" s="41"/>
      <c r="Q86" s="41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  <c r="BH86" s="42"/>
      <c r="BI86" s="42"/>
      <c r="BJ86" s="42"/>
      <c r="BK86" s="42"/>
      <c r="BL86" s="42"/>
      <c r="BM86" s="42"/>
      <c r="BN86" s="42"/>
      <c r="BO86" s="42"/>
      <c r="BP86" s="42"/>
      <c r="BQ86" s="42"/>
      <c r="BR86" s="42"/>
      <c r="BS86" s="42"/>
      <c r="BT86" s="42"/>
      <c r="BU86" s="42"/>
      <c r="BV86" s="42"/>
      <c r="BW86" s="42"/>
      <c r="BX86" s="42"/>
      <c r="BY86" s="42"/>
      <c r="BZ86" s="42"/>
      <c r="CA86" s="42"/>
      <c r="CB86" s="42"/>
      <c r="CC86" s="42"/>
      <c r="CD86" s="42"/>
      <c r="CE86" s="42"/>
      <c r="CF86" s="42"/>
    </row>
    <row r="87" spans="1:84" ht="18" x14ac:dyDescent="0.2">
      <c r="A87" s="352">
        <v>3921633655</v>
      </c>
      <c r="B87" s="401">
        <v>1005375253</v>
      </c>
      <c r="C87" s="251" t="s">
        <v>84</v>
      </c>
      <c r="D87" s="245"/>
      <c r="E87" s="245"/>
      <c r="F87" s="245"/>
      <c r="G87" s="245"/>
      <c r="H87" s="245"/>
      <c r="I87" s="245"/>
      <c r="J87" s="245"/>
      <c r="K87" s="245"/>
      <c r="L87" s="245"/>
      <c r="M87" s="245"/>
      <c r="N87" s="245"/>
      <c r="O87" s="245"/>
    </row>
    <row r="88" spans="1:84" ht="18" x14ac:dyDescent="0.2">
      <c r="A88" s="318">
        <v>689336296</v>
      </c>
      <c r="B88" s="401">
        <v>1004594084</v>
      </c>
      <c r="C88" s="251" t="s">
        <v>85</v>
      </c>
      <c r="D88" s="252"/>
      <c r="E88" s="252"/>
      <c r="F88" s="252"/>
      <c r="G88" s="252"/>
      <c r="H88" s="252"/>
      <c r="I88" s="252"/>
      <c r="J88" s="252"/>
      <c r="K88" s="252"/>
      <c r="L88" s="252"/>
      <c r="M88" s="252"/>
      <c r="N88" s="252"/>
      <c r="O88" s="252"/>
    </row>
    <row r="89" spans="1:84" ht="18" x14ac:dyDescent="0.2">
      <c r="A89" s="318">
        <v>689336793</v>
      </c>
      <c r="B89" s="401">
        <v>1008715261</v>
      </c>
      <c r="C89" s="251" t="s">
        <v>547</v>
      </c>
      <c r="D89" s="257"/>
      <c r="E89" s="257"/>
      <c r="F89" s="257"/>
      <c r="G89" s="257"/>
      <c r="H89" s="257"/>
      <c r="I89" s="257"/>
      <c r="J89" s="257"/>
      <c r="K89" s="257"/>
      <c r="L89" s="257"/>
      <c r="M89" s="257"/>
      <c r="N89" s="257"/>
      <c r="O89" s="257"/>
    </row>
    <row r="90" spans="1:84" ht="18.75" thickBot="1" x14ac:dyDescent="0.25">
      <c r="A90" s="352"/>
      <c r="B90" s="401"/>
      <c r="C90" s="251"/>
      <c r="D90" s="398"/>
      <c r="E90" s="398"/>
      <c r="F90" s="398"/>
      <c r="G90" s="398"/>
      <c r="H90" s="398"/>
      <c r="I90" s="398"/>
      <c r="J90" s="245"/>
      <c r="K90" s="398"/>
      <c r="L90" s="398"/>
      <c r="M90" s="398"/>
      <c r="N90" s="398"/>
      <c r="O90" s="398"/>
    </row>
    <row r="91" spans="1:84" ht="18.75" thickBot="1" x14ac:dyDescent="0.25">
      <c r="A91" s="405" t="s">
        <v>612</v>
      </c>
      <c r="B91" s="407"/>
      <c r="C91" s="394" t="s">
        <v>613</v>
      </c>
      <c r="D91" s="395"/>
      <c r="E91" s="395"/>
      <c r="F91" s="395"/>
      <c r="G91" s="395"/>
      <c r="H91" s="395"/>
      <c r="I91" s="395"/>
      <c r="J91" s="395"/>
      <c r="K91" s="395"/>
      <c r="L91" s="395"/>
      <c r="M91" s="395"/>
      <c r="N91" s="395"/>
      <c r="O91" s="395"/>
    </row>
    <row r="92" spans="1:84" ht="18" x14ac:dyDescent="0.2">
      <c r="A92" s="318">
        <v>689336143</v>
      </c>
      <c r="B92" s="401">
        <v>1004501926</v>
      </c>
      <c r="C92" s="251" t="s">
        <v>86</v>
      </c>
      <c r="D92" s="245"/>
      <c r="E92" s="245"/>
      <c r="F92" s="245"/>
      <c r="G92" s="245"/>
      <c r="H92" s="245"/>
      <c r="I92" s="245"/>
      <c r="J92" s="245"/>
      <c r="K92" s="245"/>
      <c r="L92" s="245"/>
      <c r="M92" s="245"/>
      <c r="N92" s="245"/>
      <c r="O92" s="245"/>
    </row>
    <row r="93" spans="1:84" ht="18" x14ac:dyDescent="0.2">
      <c r="A93" s="318">
        <v>689336958</v>
      </c>
      <c r="B93" s="401">
        <v>1004501944</v>
      </c>
      <c r="C93" s="251" t="s">
        <v>88</v>
      </c>
      <c r="D93" s="245"/>
      <c r="E93" s="245"/>
      <c r="F93" s="245"/>
      <c r="G93" s="245"/>
      <c r="H93" s="245"/>
      <c r="I93" s="245"/>
      <c r="J93" s="245"/>
      <c r="K93" s="245"/>
      <c r="L93" s="245"/>
      <c r="M93" s="245"/>
      <c r="N93" s="245"/>
      <c r="O93" s="245"/>
    </row>
    <row r="94" spans="1:84" ht="18" x14ac:dyDescent="0.2">
      <c r="A94" s="318">
        <v>680318032</v>
      </c>
      <c r="B94" s="401">
        <v>1010262361</v>
      </c>
      <c r="C94" s="251" t="s">
        <v>89</v>
      </c>
      <c r="D94" s="245"/>
      <c r="E94" s="245"/>
      <c r="F94" s="245"/>
      <c r="G94" s="245"/>
      <c r="H94" s="245"/>
      <c r="I94" s="245"/>
      <c r="J94" s="245"/>
      <c r="K94" s="245"/>
      <c r="L94" s="245"/>
      <c r="M94" s="245"/>
      <c r="N94" s="245"/>
      <c r="O94" s="245"/>
    </row>
    <row r="95" spans="1:84" ht="18.75" thickBot="1" x14ac:dyDescent="0.25">
      <c r="A95" s="413"/>
      <c r="B95" s="414"/>
      <c r="C95" s="251"/>
      <c r="D95" s="415"/>
      <c r="E95" s="415"/>
      <c r="F95" s="415"/>
      <c r="G95" s="415"/>
      <c r="H95" s="415"/>
      <c r="I95" s="415"/>
      <c r="J95" s="282"/>
      <c r="K95" s="415"/>
      <c r="L95" s="415"/>
      <c r="M95" s="415"/>
      <c r="N95" s="415"/>
      <c r="O95" s="415"/>
    </row>
    <row r="96" spans="1:84" ht="18.75" thickBot="1" x14ac:dyDescent="0.25">
      <c r="A96" s="405" t="s">
        <v>761</v>
      </c>
      <c r="B96" s="407"/>
      <c r="C96" s="394" t="s">
        <v>760</v>
      </c>
      <c r="D96" s="395"/>
      <c r="E96" s="395"/>
      <c r="F96" s="395"/>
      <c r="G96" s="395"/>
      <c r="H96" s="395"/>
      <c r="I96" s="395"/>
      <c r="J96" s="395"/>
      <c r="K96" s="395"/>
      <c r="L96" s="395"/>
      <c r="M96" s="395"/>
      <c r="N96" s="395"/>
      <c r="O96" s="395"/>
    </row>
    <row r="97" spans="1:84" ht="18" x14ac:dyDescent="0.2">
      <c r="A97" s="249">
        <v>682363692</v>
      </c>
      <c r="B97" s="321" t="s">
        <v>214</v>
      </c>
      <c r="C97" s="322" t="s">
        <v>764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83"/>
    </row>
    <row r="98" spans="1:84" ht="18.75" thickBot="1" x14ac:dyDescent="0.25">
      <c r="A98" s="416"/>
      <c r="B98" s="417"/>
      <c r="C98" s="418"/>
      <c r="D98" s="245"/>
      <c r="E98" s="245"/>
      <c r="F98" s="245"/>
      <c r="G98" s="245"/>
      <c r="H98" s="245"/>
      <c r="I98" s="245"/>
      <c r="J98" s="245"/>
      <c r="K98" s="245"/>
      <c r="L98" s="245"/>
      <c r="M98" s="245"/>
      <c r="N98" s="245"/>
      <c r="O98" s="245"/>
      <c r="P98" s="83"/>
    </row>
    <row r="99" spans="1:84" s="99" customFormat="1" ht="18.75" thickBot="1" x14ac:dyDescent="0.25">
      <c r="A99" s="419" t="s">
        <v>825</v>
      </c>
      <c r="B99" s="420"/>
      <c r="C99" s="421" t="s">
        <v>826</v>
      </c>
      <c r="D99" s="422"/>
      <c r="E99" s="422"/>
      <c r="F99" s="422"/>
      <c r="G99" s="422"/>
      <c r="H99" s="422"/>
      <c r="I99" s="422"/>
      <c r="J99" s="422"/>
      <c r="K99" s="422"/>
      <c r="L99" s="422"/>
      <c r="M99" s="422"/>
      <c r="N99" s="422"/>
      <c r="O99" s="422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  <c r="AE99" s="98"/>
      <c r="AF99" s="98"/>
      <c r="AG99" s="98"/>
      <c r="AH99" s="98"/>
      <c r="AI99" s="98"/>
      <c r="AJ99" s="98"/>
      <c r="AK99" s="98"/>
      <c r="AL99" s="98"/>
      <c r="AM99" s="98"/>
      <c r="AN99" s="98"/>
      <c r="AO99" s="98"/>
      <c r="AP99" s="98"/>
      <c r="AQ99" s="98"/>
      <c r="AR99" s="98"/>
      <c r="AS99" s="98"/>
      <c r="AT99" s="98"/>
      <c r="AU99" s="98"/>
      <c r="AV99" s="98"/>
      <c r="AW99" s="98"/>
      <c r="AX99" s="98"/>
      <c r="AY99" s="98"/>
      <c r="AZ99" s="98"/>
      <c r="BA99" s="98"/>
      <c r="BB99" s="98"/>
      <c r="BC99" s="98"/>
      <c r="BD99" s="98"/>
      <c r="BE99" s="98"/>
      <c r="BF99" s="98"/>
      <c r="BG99" s="98"/>
      <c r="BH99" s="98"/>
      <c r="BI99" s="98"/>
      <c r="BJ99" s="98"/>
      <c r="BK99" s="98"/>
      <c r="BL99" s="98"/>
      <c r="BM99" s="98"/>
      <c r="BN99" s="98"/>
      <c r="BO99" s="98"/>
      <c r="BP99" s="98"/>
      <c r="BQ99" s="98"/>
      <c r="BR99" s="98"/>
      <c r="BS99" s="98"/>
      <c r="BT99" s="98"/>
      <c r="BU99" s="98"/>
      <c r="BV99" s="98"/>
      <c r="BW99" s="98"/>
      <c r="BX99" s="98"/>
      <c r="BY99" s="98"/>
      <c r="BZ99" s="98"/>
      <c r="CA99" s="98"/>
      <c r="CB99" s="98"/>
      <c r="CC99" s="98"/>
      <c r="CD99" s="98"/>
      <c r="CE99" s="98"/>
      <c r="CF99" s="98"/>
    </row>
    <row r="100" spans="1:84" s="39" customFormat="1" ht="18" x14ac:dyDescent="0.2">
      <c r="A100" s="249">
        <v>689888961</v>
      </c>
      <c r="B100" s="423">
        <v>1004501957</v>
      </c>
      <c r="C100" s="251" t="s">
        <v>827</v>
      </c>
      <c r="D100" s="424"/>
      <c r="E100" s="424"/>
      <c r="F100" s="424"/>
      <c r="G100" s="424"/>
      <c r="H100" s="424"/>
      <c r="I100" s="424"/>
      <c r="J100" s="424"/>
      <c r="K100" s="424"/>
      <c r="L100" s="424"/>
      <c r="M100" s="424"/>
      <c r="N100" s="424"/>
      <c r="O100" s="424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8"/>
      <c r="CC100" s="38"/>
      <c r="CD100" s="38"/>
      <c r="CE100" s="38"/>
      <c r="CF100" s="38"/>
    </row>
    <row r="101" spans="1:84" s="39" customFormat="1" ht="18.75" thickBot="1" x14ac:dyDescent="0.25">
      <c r="A101" s="425"/>
      <c r="B101" s="426"/>
      <c r="C101" s="397"/>
      <c r="D101" s="412"/>
      <c r="E101" s="412"/>
      <c r="F101" s="412"/>
      <c r="G101" s="412"/>
      <c r="H101" s="412"/>
      <c r="I101" s="412"/>
      <c r="J101" s="412"/>
      <c r="K101" s="412"/>
      <c r="L101" s="412"/>
      <c r="M101" s="412"/>
      <c r="N101" s="412"/>
      <c r="O101" s="41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38"/>
      <c r="BV101" s="38"/>
      <c r="BW101" s="38"/>
      <c r="BX101" s="38"/>
      <c r="BY101" s="38"/>
      <c r="BZ101" s="38"/>
      <c r="CA101" s="38"/>
      <c r="CB101" s="38"/>
      <c r="CC101" s="38"/>
      <c r="CD101" s="38"/>
      <c r="CE101" s="38"/>
      <c r="CF101" s="38"/>
    </row>
    <row r="102" spans="1:84" ht="18.75" thickBot="1" x14ac:dyDescent="0.25">
      <c r="A102" s="352"/>
      <c r="B102" s="401"/>
      <c r="C102" s="390" t="s">
        <v>862</v>
      </c>
      <c r="D102" s="427">
        <f t="shared" ref="D102:K102" si="0">SUM(D4:D100)</f>
        <v>0</v>
      </c>
      <c r="E102" s="427">
        <f t="shared" si="0"/>
        <v>0</v>
      </c>
      <c r="F102" s="427">
        <f t="shared" si="0"/>
        <v>0</v>
      </c>
      <c r="G102" s="427">
        <f t="shared" si="0"/>
        <v>0</v>
      </c>
      <c r="H102" s="427">
        <f t="shared" si="0"/>
        <v>0</v>
      </c>
      <c r="I102" s="427">
        <f t="shared" si="0"/>
        <v>0</v>
      </c>
      <c r="J102" s="427">
        <f t="shared" si="0"/>
        <v>0</v>
      </c>
      <c r="K102" s="427">
        <f t="shared" si="0"/>
        <v>0</v>
      </c>
      <c r="L102" s="427">
        <f>SUM(L4:L100)+K102</f>
        <v>0</v>
      </c>
      <c r="M102" s="427">
        <f t="shared" ref="M102:O102" si="1">+M5+M8+M11+M15+M20+M23+M26+M29+M32+M35+M39+M43+M46+M49+M52+M71+M74+M78+M85+M90+M95+M98+M101</f>
        <v>0</v>
      </c>
      <c r="N102" s="427">
        <f t="shared" si="1"/>
        <v>0</v>
      </c>
      <c r="O102" s="427">
        <f t="shared" si="1"/>
        <v>0</v>
      </c>
    </row>
    <row r="103" spans="1:84" ht="18" x14ac:dyDescent="0.2">
      <c r="A103" s="352"/>
      <c r="B103" s="401"/>
      <c r="C103" s="251"/>
      <c r="D103" s="398"/>
      <c r="E103" s="398"/>
      <c r="F103" s="398"/>
      <c r="G103" s="398"/>
      <c r="H103" s="398"/>
      <c r="I103" s="398"/>
      <c r="J103" s="398"/>
      <c r="K103" s="398"/>
      <c r="L103" s="398"/>
      <c r="M103" s="398"/>
      <c r="N103" s="398"/>
      <c r="O103" s="398"/>
    </row>
    <row r="104" spans="1:84" ht="18" x14ac:dyDescent="0.2">
      <c r="A104" s="352"/>
      <c r="B104" s="401"/>
      <c r="C104" s="251"/>
      <c r="D104" s="398"/>
      <c r="E104" s="398"/>
      <c r="F104" s="398"/>
      <c r="G104" s="398"/>
      <c r="H104" s="398"/>
      <c r="I104" s="398"/>
      <c r="J104" s="398"/>
      <c r="K104" s="398"/>
      <c r="L104" s="398"/>
      <c r="M104" s="398"/>
      <c r="N104" s="398"/>
      <c r="O104" s="398"/>
    </row>
    <row r="105" spans="1:84" ht="18" x14ac:dyDescent="0.2">
      <c r="A105" s="352"/>
      <c r="B105" s="401"/>
      <c r="C105" s="251"/>
      <c r="D105" s="398"/>
      <c r="E105" s="398"/>
      <c r="F105" s="398"/>
      <c r="G105" s="398"/>
      <c r="H105" s="398"/>
      <c r="I105" s="398"/>
      <c r="J105" s="398"/>
      <c r="K105" s="398"/>
      <c r="L105" s="398"/>
      <c r="M105" s="398"/>
      <c r="N105" s="398"/>
      <c r="O105" s="398"/>
    </row>
    <row r="106" spans="1:84" ht="18" x14ac:dyDescent="0.2">
      <c r="A106" s="352"/>
      <c r="B106" s="396"/>
      <c r="C106" s="251"/>
      <c r="D106" s="398"/>
      <c r="E106" s="398"/>
      <c r="F106" s="398"/>
      <c r="G106" s="707"/>
      <c r="H106" s="708"/>
      <c r="I106" s="708"/>
      <c r="J106" s="708"/>
      <c r="K106" s="398"/>
      <c r="L106" s="398"/>
      <c r="M106" s="398"/>
      <c r="N106" s="398"/>
      <c r="O106" s="398"/>
    </row>
    <row r="107" spans="1:84" ht="18" x14ac:dyDescent="0.2">
      <c r="A107" s="401"/>
      <c r="B107" s="396"/>
      <c r="C107" s="251"/>
      <c r="D107" s="398"/>
      <c r="E107" s="398"/>
      <c r="F107" s="398"/>
      <c r="G107" s="265"/>
      <c r="H107" s="265"/>
      <c r="I107" s="463"/>
      <c r="J107" s="463"/>
      <c r="K107" s="398"/>
      <c r="L107" s="398"/>
      <c r="M107" s="398"/>
      <c r="N107" s="398"/>
      <c r="O107" s="398"/>
    </row>
    <row r="108" spans="1:84" ht="18" x14ac:dyDescent="0.2">
      <c r="A108" s="401"/>
      <c r="B108" s="396"/>
      <c r="C108" s="251"/>
      <c r="D108" s="398"/>
      <c r="E108" s="398"/>
      <c r="F108" s="398"/>
      <c r="G108" s="464"/>
      <c r="H108" s="265"/>
      <c r="I108" s="465"/>
      <c r="J108" s="265"/>
      <c r="K108" s="398"/>
      <c r="L108" s="398"/>
      <c r="M108" s="398"/>
      <c r="N108" s="398"/>
      <c r="O108" s="398"/>
    </row>
    <row r="109" spans="1:84" ht="18" x14ac:dyDescent="0.2">
      <c r="A109" s="396"/>
      <c r="B109" s="396"/>
      <c r="C109" s="251"/>
      <c r="D109" s="398"/>
      <c r="E109" s="398"/>
      <c r="F109" s="398"/>
      <c r="G109" s="464"/>
      <c r="H109" s="265"/>
      <c r="I109" s="465"/>
      <c r="J109" s="265"/>
      <c r="K109" s="398"/>
      <c r="L109" s="398"/>
      <c r="M109" s="398"/>
      <c r="N109" s="398"/>
      <c r="O109" s="398"/>
    </row>
    <row r="110" spans="1:84" ht="18" x14ac:dyDescent="0.2">
      <c r="A110" s="396"/>
      <c r="B110" s="396"/>
      <c r="C110" s="251"/>
      <c r="D110" s="398"/>
      <c r="E110" s="398"/>
      <c r="F110" s="398"/>
      <c r="G110" s="464"/>
      <c r="H110" s="265"/>
      <c r="I110" s="465"/>
      <c r="J110" s="265"/>
      <c r="K110" s="398"/>
      <c r="L110" s="398"/>
      <c r="M110" s="398"/>
      <c r="N110" s="398"/>
      <c r="O110" s="398"/>
    </row>
    <row r="111" spans="1:84" ht="18" x14ac:dyDescent="0.2">
      <c r="A111" s="396"/>
      <c r="B111" s="396"/>
      <c r="C111" s="251"/>
      <c r="D111" s="398"/>
      <c r="E111" s="398"/>
      <c r="F111" s="398"/>
      <c r="G111" s="464"/>
      <c r="H111" s="265"/>
      <c r="I111" s="465"/>
      <c r="J111" s="265"/>
      <c r="K111" s="398"/>
      <c r="L111" s="398"/>
      <c r="M111" s="398"/>
      <c r="N111" s="398"/>
      <c r="O111" s="398"/>
    </row>
    <row r="112" spans="1:84" ht="18" x14ac:dyDescent="0.2">
      <c r="A112" s="396"/>
      <c r="B112" s="396"/>
      <c r="C112" s="251"/>
      <c r="D112" s="398"/>
      <c r="E112" s="398"/>
      <c r="F112" s="398"/>
      <c r="G112" s="464"/>
      <c r="H112" s="265"/>
      <c r="I112" s="465"/>
      <c r="J112" s="265"/>
      <c r="K112" s="398"/>
      <c r="L112" s="398"/>
      <c r="M112" s="398"/>
      <c r="N112" s="398"/>
      <c r="O112" s="398"/>
    </row>
    <row r="113" spans="1:15" ht="18" x14ac:dyDescent="0.2">
      <c r="A113" s="396"/>
      <c r="B113" s="396"/>
      <c r="C113" s="251"/>
      <c r="D113" s="398"/>
      <c r="E113" s="398"/>
      <c r="F113" s="398"/>
      <c r="G113" s="464"/>
      <c r="H113" s="265"/>
      <c r="I113" s="465"/>
      <c r="J113" s="265"/>
      <c r="K113" s="398"/>
      <c r="L113" s="398"/>
      <c r="M113" s="398"/>
      <c r="N113" s="398"/>
      <c r="O113" s="398"/>
    </row>
    <row r="114" spans="1:15" ht="18" x14ac:dyDescent="0.2">
      <c r="A114" s="396"/>
      <c r="B114" s="396"/>
      <c r="C114" s="251"/>
      <c r="D114" s="398"/>
      <c r="E114" s="398"/>
      <c r="F114" s="398"/>
      <c r="G114" s="464"/>
      <c r="H114" s="265"/>
      <c r="I114" s="465"/>
      <c r="J114" s="265"/>
      <c r="K114" s="398"/>
      <c r="L114" s="398"/>
      <c r="M114" s="398"/>
      <c r="N114" s="398"/>
      <c r="O114" s="398"/>
    </row>
    <row r="115" spans="1:15" ht="18" x14ac:dyDescent="0.2">
      <c r="A115" s="336"/>
      <c r="B115" s="396"/>
      <c r="C115" s="251"/>
      <c r="D115" s="398"/>
      <c r="E115" s="398"/>
      <c r="F115" s="398"/>
      <c r="G115" s="464"/>
      <c r="H115" s="265"/>
      <c r="I115" s="465"/>
      <c r="J115" s="265"/>
      <c r="K115" s="398"/>
      <c r="L115" s="398"/>
      <c r="M115" s="398"/>
      <c r="N115" s="398"/>
      <c r="O115" s="398"/>
    </row>
    <row r="116" spans="1:15" ht="18" x14ac:dyDescent="0.2">
      <c r="A116" s="396"/>
      <c r="B116" s="396"/>
      <c r="C116" s="251"/>
      <c r="D116" s="398"/>
      <c r="E116" s="398"/>
      <c r="F116" s="398"/>
      <c r="G116" s="464"/>
      <c r="H116" s="265"/>
      <c r="I116" s="466"/>
      <c r="J116" s="265"/>
      <c r="K116" s="398"/>
      <c r="L116" s="398"/>
      <c r="M116" s="398"/>
      <c r="N116" s="398"/>
      <c r="O116" s="398"/>
    </row>
    <row r="117" spans="1:15" ht="18" x14ac:dyDescent="0.2">
      <c r="A117" s="396"/>
      <c r="B117" s="396"/>
      <c r="C117" s="251"/>
      <c r="D117" s="398"/>
      <c r="E117" s="398"/>
      <c r="F117" s="398"/>
      <c r="G117" s="464"/>
      <c r="H117" s="265"/>
      <c r="I117" s="466"/>
      <c r="J117" s="265"/>
      <c r="K117" s="398"/>
      <c r="L117" s="398"/>
      <c r="M117" s="398"/>
      <c r="N117" s="398"/>
      <c r="O117" s="398"/>
    </row>
    <row r="118" spans="1:15" ht="18" x14ac:dyDescent="0.2">
      <c r="A118" s="401"/>
      <c r="B118" s="396"/>
      <c r="C118" s="251"/>
      <c r="D118" s="398"/>
      <c r="E118" s="398"/>
      <c r="F118" s="398"/>
      <c r="G118" s="464"/>
      <c r="H118" s="265"/>
      <c r="I118" s="467"/>
      <c r="J118" s="265"/>
      <c r="K118" s="398"/>
      <c r="L118" s="398"/>
      <c r="M118" s="398"/>
      <c r="N118" s="398"/>
      <c r="O118" s="398"/>
    </row>
    <row r="119" spans="1:15" ht="18" x14ac:dyDescent="0.2">
      <c r="A119" s="401"/>
      <c r="B119" s="396"/>
      <c r="C119" s="251"/>
      <c r="D119" s="398"/>
      <c r="E119" s="398"/>
      <c r="F119" s="398"/>
      <c r="G119" s="464"/>
      <c r="H119" s="265"/>
      <c r="I119" s="467"/>
      <c r="J119" s="265"/>
      <c r="K119" s="398"/>
      <c r="L119" s="398"/>
      <c r="M119" s="398"/>
      <c r="N119" s="398"/>
      <c r="O119" s="398"/>
    </row>
    <row r="120" spans="1:15" ht="18" x14ac:dyDescent="0.2">
      <c r="A120" s="401"/>
      <c r="B120" s="396"/>
      <c r="C120" s="251"/>
      <c r="D120" s="398"/>
      <c r="E120" s="398"/>
      <c r="F120" s="398"/>
      <c r="G120" s="468"/>
      <c r="H120" s="253"/>
      <c r="I120" s="469"/>
      <c r="J120" s="253"/>
      <c r="K120" s="398"/>
      <c r="L120" s="398"/>
      <c r="M120" s="398"/>
      <c r="N120" s="398"/>
      <c r="O120" s="398"/>
    </row>
    <row r="121" spans="1:15" ht="18" x14ac:dyDescent="0.2">
      <c r="A121" s="352"/>
      <c r="B121" s="396"/>
      <c r="C121" s="251"/>
      <c r="D121" s="398"/>
      <c r="E121" s="398"/>
      <c r="F121" s="398"/>
      <c r="G121" s="468"/>
      <c r="H121" s="253"/>
      <c r="I121" s="469"/>
      <c r="J121" s="253"/>
      <c r="K121" s="398"/>
      <c r="L121" s="398"/>
      <c r="M121" s="398"/>
      <c r="N121" s="398"/>
      <c r="O121" s="398"/>
    </row>
    <row r="122" spans="1:15" ht="18" x14ac:dyDescent="0.2">
      <c r="A122" s="401"/>
      <c r="B122" s="396"/>
      <c r="C122" s="251"/>
      <c r="D122" s="398"/>
      <c r="E122" s="398"/>
      <c r="F122" s="398"/>
      <c r="G122" s="468"/>
      <c r="H122" s="253"/>
      <c r="I122" s="469"/>
      <c r="J122" s="253"/>
      <c r="K122" s="398"/>
      <c r="L122" s="398"/>
      <c r="M122" s="398"/>
      <c r="N122" s="398"/>
      <c r="O122" s="398"/>
    </row>
    <row r="123" spans="1:15" ht="18" x14ac:dyDescent="0.2">
      <c r="A123" s="401"/>
      <c r="B123" s="396"/>
      <c r="C123" s="251"/>
      <c r="D123" s="398"/>
      <c r="E123" s="398"/>
      <c r="F123" s="398"/>
      <c r="G123" s="468"/>
      <c r="H123" s="253"/>
      <c r="I123" s="469"/>
      <c r="J123" s="253"/>
      <c r="K123" s="398"/>
      <c r="L123" s="398"/>
      <c r="M123" s="398"/>
      <c r="N123" s="398"/>
      <c r="O123" s="398"/>
    </row>
    <row r="124" spans="1:15" ht="18" x14ac:dyDescent="0.2">
      <c r="A124" s="352"/>
      <c r="B124" s="396"/>
      <c r="C124" s="251"/>
      <c r="D124" s="398"/>
      <c r="E124" s="398"/>
      <c r="F124" s="398"/>
      <c r="G124" s="468"/>
      <c r="H124" s="253"/>
      <c r="I124" s="469"/>
      <c r="J124" s="253"/>
      <c r="K124" s="398"/>
      <c r="L124" s="398"/>
      <c r="M124" s="398"/>
      <c r="N124" s="398"/>
      <c r="O124" s="398"/>
    </row>
    <row r="125" spans="1:15" ht="18" x14ac:dyDescent="0.2">
      <c r="A125" s="352"/>
      <c r="B125" s="396"/>
      <c r="C125" s="251"/>
      <c r="D125" s="398"/>
      <c r="E125" s="398"/>
      <c r="F125" s="398"/>
      <c r="G125" s="468"/>
      <c r="H125" s="253"/>
      <c r="I125" s="469"/>
      <c r="J125" s="253"/>
      <c r="K125" s="398"/>
      <c r="L125" s="398"/>
      <c r="M125" s="398"/>
      <c r="N125" s="398"/>
      <c r="O125" s="398"/>
    </row>
    <row r="126" spans="1:15" ht="18" x14ac:dyDescent="0.2">
      <c r="A126" s="352"/>
      <c r="B126" s="396"/>
      <c r="C126" s="251"/>
      <c r="D126" s="398"/>
      <c r="E126" s="398"/>
      <c r="F126" s="398"/>
      <c r="G126" s="468"/>
      <c r="H126" s="253"/>
      <c r="I126" s="469"/>
      <c r="J126" s="253"/>
      <c r="K126" s="398"/>
      <c r="L126" s="398"/>
      <c r="M126" s="398"/>
      <c r="N126" s="398"/>
      <c r="O126" s="398"/>
    </row>
    <row r="127" spans="1:15" ht="18" x14ac:dyDescent="0.2">
      <c r="A127" s="352"/>
      <c r="B127" s="396"/>
      <c r="C127" s="251"/>
      <c r="D127" s="398"/>
      <c r="E127" s="398"/>
      <c r="F127" s="398"/>
      <c r="G127" s="468"/>
      <c r="H127" s="253"/>
      <c r="I127" s="469"/>
      <c r="J127" s="253"/>
      <c r="K127" s="398"/>
      <c r="L127" s="398"/>
      <c r="M127" s="398"/>
      <c r="N127" s="398"/>
      <c r="O127" s="398"/>
    </row>
    <row r="128" spans="1:15" ht="18" x14ac:dyDescent="0.2">
      <c r="A128" s="352"/>
      <c r="B128" s="396"/>
      <c r="C128" s="251"/>
      <c r="D128" s="398"/>
      <c r="E128" s="398"/>
      <c r="F128" s="398"/>
      <c r="G128" s="468"/>
      <c r="H128" s="253"/>
      <c r="I128" s="469"/>
      <c r="J128" s="253"/>
      <c r="K128" s="398"/>
      <c r="L128" s="398"/>
      <c r="M128" s="398"/>
      <c r="N128" s="398"/>
      <c r="O128" s="398"/>
    </row>
    <row r="129" spans="1:15" ht="18" x14ac:dyDescent="0.2">
      <c r="A129" s="352"/>
      <c r="B129" s="396"/>
      <c r="C129" s="251"/>
      <c r="D129" s="398"/>
      <c r="E129" s="398"/>
      <c r="F129" s="398"/>
      <c r="G129" s="468"/>
      <c r="H129" s="253"/>
      <c r="I129" s="469"/>
      <c r="J129" s="253"/>
      <c r="K129" s="398"/>
      <c r="L129" s="398"/>
      <c r="M129" s="398"/>
      <c r="N129" s="398"/>
      <c r="O129" s="398"/>
    </row>
    <row r="130" spans="1:15" ht="18" x14ac:dyDescent="0.2">
      <c r="A130" s="352"/>
      <c r="B130" s="396"/>
      <c r="C130" s="251"/>
      <c r="D130" s="398"/>
      <c r="E130" s="398"/>
      <c r="F130" s="398"/>
      <c r="G130" s="468"/>
      <c r="H130" s="253"/>
      <c r="I130" s="469"/>
      <c r="J130" s="253"/>
      <c r="K130" s="398"/>
      <c r="L130" s="398"/>
      <c r="M130" s="398"/>
      <c r="N130" s="398"/>
      <c r="O130" s="398"/>
    </row>
    <row r="131" spans="1:15" ht="18" x14ac:dyDescent="0.2">
      <c r="A131" s="352"/>
      <c r="B131" s="396"/>
      <c r="C131" s="251"/>
      <c r="D131" s="398"/>
      <c r="E131" s="398"/>
      <c r="F131" s="398"/>
      <c r="G131" s="718"/>
      <c r="H131" s="708"/>
      <c r="I131" s="708"/>
      <c r="J131" s="470"/>
      <c r="K131" s="398"/>
      <c r="L131" s="398"/>
      <c r="M131" s="398"/>
      <c r="N131" s="398"/>
      <c r="O131" s="398"/>
    </row>
    <row r="132" spans="1:15" ht="18" x14ac:dyDescent="0.2">
      <c r="A132" s="352"/>
      <c r="B132" s="396"/>
      <c r="C132" s="251"/>
      <c r="D132" s="398"/>
      <c r="E132" s="398"/>
      <c r="F132" s="398"/>
      <c r="G132" s="253"/>
      <c r="H132" s="253"/>
      <c r="I132" s="253"/>
      <c r="J132" s="253"/>
      <c r="K132" s="398"/>
      <c r="L132" s="398"/>
      <c r="M132" s="398"/>
      <c r="N132" s="398"/>
      <c r="O132" s="398"/>
    </row>
    <row r="133" spans="1:15" ht="18" x14ac:dyDescent="0.2">
      <c r="A133" s="352"/>
      <c r="B133" s="396"/>
      <c r="C133" s="251"/>
      <c r="D133" s="398"/>
      <c r="E133" s="398"/>
      <c r="F133" s="398"/>
      <c r="G133" s="253"/>
      <c r="H133" s="253"/>
      <c r="I133" s="253"/>
      <c r="J133" s="253"/>
      <c r="K133" s="398"/>
      <c r="L133" s="398"/>
      <c r="M133" s="398"/>
      <c r="N133" s="398"/>
      <c r="O133" s="398"/>
    </row>
    <row r="41001" spans="1:1" x14ac:dyDescent="0.2">
      <c r="A41001" s="36">
        <f>SUM(A1:A41000)</f>
        <v>24721800207</v>
      </c>
    </row>
  </sheetData>
  <sortState xmlns:xlrd2="http://schemas.microsoft.com/office/spreadsheetml/2017/richdata2" ref="A55:CY73">
    <sortCondition ref="P55:P73"/>
  </sortState>
  <mergeCells count="3">
    <mergeCell ref="A1:C1"/>
    <mergeCell ref="G106:J106"/>
    <mergeCell ref="G131:I131"/>
  </mergeCells>
  <pageMargins left="1" right="0" top="1" bottom="1" header="0" footer="0"/>
  <pageSetup scale="32" firstPageNumber="6" orientation="portrait" r:id="rId1"/>
  <headerFooter alignWithMargins="0">
    <oddFooter>&amp;L&amp;8&amp;F  &amp;A&amp;R&amp;8&amp;D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DQ40770"/>
  <sheetViews>
    <sheetView zoomScale="80" zoomScaleNormal="80" workbookViewId="0">
      <selection activeCell="D2" sqref="D2:O2"/>
    </sheetView>
  </sheetViews>
  <sheetFormatPr defaultColWidth="16.33203125" defaultRowHeight="15" x14ac:dyDescent="0.2"/>
  <cols>
    <col min="1" max="1" width="15" style="49" customWidth="1"/>
    <col min="2" max="2" width="21.109375" style="34" bestFit="1" customWidth="1"/>
    <col min="3" max="3" width="27" style="47" customWidth="1"/>
    <col min="4" max="15" width="15.109375" style="62" customWidth="1"/>
    <col min="16" max="101" width="16.33203125" style="34"/>
    <col min="102" max="16384" width="16.33203125" style="35"/>
  </cols>
  <sheetData>
    <row r="1" spans="1:103" ht="34.9" customHeight="1" x14ac:dyDescent="0.2">
      <c r="A1" s="709" t="s">
        <v>904</v>
      </c>
      <c r="B1" s="710"/>
      <c r="C1" s="710"/>
      <c r="D1" s="313"/>
      <c r="E1" s="313"/>
      <c r="F1" s="313"/>
      <c r="G1" s="313"/>
      <c r="H1" s="313"/>
      <c r="I1" s="313"/>
      <c r="J1" s="313"/>
      <c r="K1" s="79"/>
      <c r="L1" s="79"/>
      <c r="M1" s="79"/>
      <c r="N1" s="79"/>
      <c r="O1" s="79"/>
    </row>
    <row r="2" spans="1:103" s="61" customFormat="1" ht="34.15" customHeight="1" x14ac:dyDescent="0.2">
      <c r="A2" s="239" t="s">
        <v>0</v>
      </c>
      <c r="B2" s="239" t="s">
        <v>1</v>
      </c>
      <c r="C2" s="241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</row>
    <row r="3" spans="1:103" ht="28.9" customHeight="1" x14ac:dyDescent="0.2">
      <c r="A3" s="314" t="s">
        <v>1211</v>
      </c>
      <c r="B3" s="289"/>
      <c r="C3" s="244"/>
      <c r="D3" s="248"/>
      <c r="E3" s="248"/>
      <c r="F3" s="248"/>
      <c r="G3" s="248"/>
      <c r="H3" s="248"/>
      <c r="I3" s="248"/>
      <c r="CW3" s="35"/>
    </row>
    <row r="4" spans="1:103" ht="36" x14ac:dyDescent="0.2">
      <c r="A4" s="286">
        <v>3329329451</v>
      </c>
      <c r="B4" s="297" t="s">
        <v>133</v>
      </c>
      <c r="C4" s="477" t="s">
        <v>134</v>
      </c>
      <c r="D4" s="245"/>
      <c r="E4" s="245"/>
      <c r="F4" s="245"/>
      <c r="G4" s="245"/>
      <c r="H4" s="245"/>
      <c r="I4" s="245"/>
      <c r="J4" s="561"/>
      <c r="K4" s="245"/>
      <c r="L4" s="245"/>
      <c r="M4" s="245"/>
      <c r="N4" s="245"/>
      <c r="O4" s="245"/>
      <c r="P4" s="289"/>
      <c r="CX4" s="34"/>
      <c r="CY4" s="34"/>
    </row>
    <row r="5" spans="1:103" ht="14.1" customHeight="1" x14ac:dyDescent="0.2">
      <c r="A5" s="286">
        <v>3329329488</v>
      </c>
      <c r="B5" s="297" t="s">
        <v>135</v>
      </c>
      <c r="C5" s="477" t="s">
        <v>136</v>
      </c>
      <c r="D5" s="245"/>
      <c r="E5" s="245"/>
      <c r="F5" s="245"/>
      <c r="G5" s="245"/>
      <c r="H5" s="245"/>
      <c r="I5" s="245"/>
      <c r="J5" s="561"/>
      <c r="K5" s="245"/>
      <c r="L5" s="245"/>
      <c r="M5" s="245"/>
      <c r="N5" s="245"/>
      <c r="O5" s="245"/>
      <c r="P5" s="289"/>
    </row>
    <row r="6" spans="1:103" ht="14.1" customHeight="1" x14ac:dyDescent="0.2">
      <c r="A6" s="315">
        <v>3329329438</v>
      </c>
      <c r="B6" s="297" t="s">
        <v>541</v>
      </c>
      <c r="C6" s="356" t="s">
        <v>652</v>
      </c>
      <c r="D6" s="245"/>
      <c r="E6" s="245"/>
      <c r="F6" s="245"/>
      <c r="G6" s="245"/>
      <c r="H6" s="245"/>
      <c r="I6" s="245"/>
      <c r="J6" s="561"/>
      <c r="K6" s="245"/>
      <c r="L6" s="245"/>
      <c r="M6" s="245"/>
      <c r="N6" s="245"/>
      <c r="O6" s="245"/>
      <c r="P6" s="289"/>
      <c r="CR6" s="35"/>
      <c r="CS6" s="35"/>
      <c r="CT6" s="35"/>
      <c r="CU6" s="35"/>
      <c r="CV6" s="35"/>
      <c r="CW6" s="35"/>
    </row>
    <row r="7" spans="1:103" ht="14.1" customHeight="1" x14ac:dyDescent="0.2">
      <c r="A7" s="275">
        <v>5435712631</v>
      </c>
      <c r="B7" s="296">
        <v>1010609473</v>
      </c>
      <c r="C7" s="477" t="s">
        <v>222</v>
      </c>
      <c r="D7" s="245"/>
      <c r="E7" s="245"/>
      <c r="F7" s="245"/>
      <c r="G7" s="245"/>
      <c r="H7" s="245"/>
      <c r="I7" s="245"/>
      <c r="J7" s="561"/>
      <c r="K7" s="245"/>
      <c r="L7" s="245"/>
      <c r="M7" s="245"/>
      <c r="N7" s="245"/>
      <c r="O7" s="245"/>
      <c r="P7" s="289"/>
      <c r="CQ7" s="35"/>
      <c r="CR7" s="35"/>
      <c r="CS7" s="35"/>
      <c r="CT7" s="35"/>
      <c r="CU7" s="35"/>
      <c r="CV7" s="35"/>
      <c r="CW7" s="35"/>
    </row>
    <row r="8" spans="1:103" ht="14.1" customHeight="1" x14ac:dyDescent="0.2">
      <c r="A8" s="275">
        <v>3329329344</v>
      </c>
      <c r="B8" s="297" t="s">
        <v>811</v>
      </c>
      <c r="C8" s="477" t="s">
        <v>223</v>
      </c>
      <c r="D8" s="245"/>
      <c r="E8" s="245"/>
      <c r="F8" s="245"/>
      <c r="G8" s="245"/>
      <c r="H8" s="245"/>
      <c r="I8" s="245"/>
      <c r="J8" s="561"/>
      <c r="K8" s="245"/>
      <c r="L8" s="245"/>
      <c r="M8" s="245"/>
      <c r="N8" s="245"/>
      <c r="O8" s="245"/>
      <c r="P8" s="289"/>
      <c r="CQ8" s="35"/>
      <c r="CR8" s="35"/>
      <c r="CS8" s="35"/>
      <c r="CT8" s="35"/>
      <c r="CU8" s="35"/>
      <c r="CV8" s="35"/>
      <c r="CW8" s="35"/>
    </row>
    <row r="9" spans="1:103" ht="14.1" customHeight="1" x14ac:dyDescent="0.2">
      <c r="A9" s="275" t="s">
        <v>137</v>
      </c>
      <c r="B9" s="297" t="s">
        <v>138</v>
      </c>
      <c r="C9" s="477" t="s">
        <v>139</v>
      </c>
      <c r="D9" s="245"/>
      <c r="E9" s="245"/>
      <c r="F9" s="245"/>
      <c r="G9" s="245"/>
      <c r="H9" s="245"/>
      <c r="I9" s="245"/>
      <c r="J9" s="561"/>
      <c r="K9" s="245"/>
      <c r="L9" s="245"/>
      <c r="M9" s="245"/>
      <c r="N9" s="245"/>
      <c r="O9" s="245"/>
      <c r="P9" s="289"/>
      <c r="CQ9" s="35"/>
      <c r="CR9" s="35"/>
      <c r="CS9" s="35"/>
      <c r="CT9" s="35"/>
      <c r="CU9" s="35"/>
      <c r="CV9" s="35"/>
      <c r="CW9" s="35"/>
    </row>
    <row r="10" spans="1:103" s="39" customFormat="1" ht="14.1" customHeight="1" x14ac:dyDescent="0.2">
      <c r="A10" s="316" t="s">
        <v>986</v>
      </c>
      <c r="B10" s="315">
        <v>1003847726</v>
      </c>
      <c r="C10" s="477" t="s">
        <v>140</v>
      </c>
      <c r="D10" s="245"/>
      <c r="E10" s="245"/>
      <c r="F10" s="245"/>
      <c r="G10" s="245"/>
      <c r="H10" s="245"/>
      <c r="I10" s="245"/>
      <c r="J10" s="561"/>
      <c r="K10" s="245"/>
      <c r="L10" s="245"/>
      <c r="M10" s="245"/>
      <c r="N10" s="245"/>
      <c r="O10" s="245"/>
      <c r="P10" s="289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</row>
    <row r="11" spans="1:103" ht="14.1" customHeight="1" x14ac:dyDescent="0.2">
      <c r="A11" s="286">
        <v>3329329212</v>
      </c>
      <c r="B11" s="297" t="s">
        <v>141</v>
      </c>
      <c r="C11" s="477" t="s">
        <v>142</v>
      </c>
      <c r="D11" s="245"/>
      <c r="E11" s="245"/>
      <c r="F11" s="245"/>
      <c r="G11" s="245"/>
      <c r="H11" s="245"/>
      <c r="I11" s="245"/>
      <c r="J11" s="561"/>
      <c r="K11" s="245"/>
      <c r="L11" s="245"/>
      <c r="M11" s="245"/>
      <c r="N11" s="245"/>
      <c r="O11" s="245"/>
      <c r="P11" s="289"/>
      <c r="CQ11" s="35"/>
      <c r="CR11" s="35"/>
      <c r="CS11" s="35"/>
      <c r="CT11" s="35"/>
      <c r="CU11" s="35"/>
      <c r="CV11" s="35"/>
      <c r="CW11" s="35"/>
    </row>
    <row r="12" spans="1:103" ht="14.1" customHeight="1" x14ac:dyDescent="0.2">
      <c r="A12" s="275" t="s">
        <v>143</v>
      </c>
      <c r="B12" s="297" t="s">
        <v>144</v>
      </c>
      <c r="C12" s="477" t="s">
        <v>145</v>
      </c>
      <c r="D12" s="245"/>
      <c r="E12" s="245"/>
      <c r="F12" s="245"/>
      <c r="G12" s="245"/>
      <c r="H12" s="245"/>
      <c r="I12" s="245"/>
      <c r="J12" s="561"/>
      <c r="K12" s="245"/>
      <c r="L12" s="245"/>
      <c r="M12" s="245"/>
      <c r="N12" s="245"/>
      <c r="O12" s="245"/>
      <c r="P12" s="289"/>
      <c r="CQ12" s="35"/>
      <c r="CR12" s="35"/>
      <c r="CS12" s="35"/>
      <c r="CT12" s="35"/>
      <c r="CU12" s="35"/>
      <c r="CV12" s="35"/>
      <c r="CW12" s="35"/>
    </row>
    <row r="13" spans="1:103" ht="14.1" customHeight="1" x14ac:dyDescent="0.2">
      <c r="A13" s="275">
        <v>3329329749</v>
      </c>
      <c r="B13" s="297" t="s">
        <v>146</v>
      </c>
      <c r="C13" s="477" t="s">
        <v>147</v>
      </c>
      <c r="D13" s="245"/>
      <c r="E13" s="245"/>
      <c r="F13" s="245"/>
      <c r="G13" s="561"/>
      <c r="H13" s="245"/>
      <c r="I13" s="245"/>
      <c r="J13" s="561"/>
      <c r="K13" s="245"/>
      <c r="L13" s="245"/>
      <c r="M13" s="245"/>
      <c r="N13" s="245"/>
      <c r="O13" s="245"/>
      <c r="P13" s="289"/>
      <c r="CQ13" s="35"/>
      <c r="CR13" s="35"/>
      <c r="CS13" s="35"/>
      <c r="CT13" s="35"/>
      <c r="CU13" s="35"/>
      <c r="CV13" s="35"/>
      <c r="CW13" s="35"/>
    </row>
    <row r="14" spans="1:103" ht="14.1" customHeight="1" x14ac:dyDescent="0.2">
      <c r="A14" s="286">
        <v>3329329103</v>
      </c>
      <c r="B14" s="297" t="s">
        <v>1225</v>
      </c>
      <c r="C14" s="477" t="s">
        <v>148</v>
      </c>
      <c r="D14" s="245"/>
      <c r="E14" s="245"/>
      <c r="F14" s="245"/>
      <c r="G14" s="245"/>
      <c r="H14" s="245"/>
      <c r="I14" s="245"/>
      <c r="J14" s="561"/>
      <c r="K14" s="245"/>
      <c r="L14" s="245"/>
      <c r="M14" s="245"/>
      <c r="N14" s="245"/>
      <c r="O14" s="245"/>
      <c r="P14" s="289"/>
      <c r="CQ14" s="35"/>
      <c r="CR14" s="35"/>
      <c r="CS14" s="35"/>
      <c r="CT14" s="35"/>
      <c r="CU14" s="35"/>
      <c r="CV14" s="35"/>
      <c r="CW14" s="35"/>
    </row>
    <row r="15" spans="1:103" ht="14.1" customHeight="1" x14ac:dyDescent="0.2">
      <c r="A15" s="286">
        <v>3329329039</v>
      </c>
      <c r="B15" s="317" t="s">
        <v>1226</v>
      </c>
      <c r="C15" s="477" t="s">
        <v>149</v>
      </c>
      <c r="D15" s="245"/>
      <c r="E15" s="245"/>
      <c r="F15" s="245"/>
      <c r="G15" s="245"/>
      <c r="H15" s="245"/>
      <c r="I15" s="245"/>
      <c r="J15" s="561"/>
      <c r="K15" s="245"/>
      <c r="L15" s="245"/>
      <c r="M15" s="245"/>
      <c r="N15" s="245"/>
      <c r="O15" s="245"/>
      <c r="P15" s="289"/>
      <c r="CQ15" s="35"/>
      <c r="CR15" s="35"/>
      <c r="CS15" s="35"/>
      <c r="CT15" s="35"/>
      <c r="CU15" s="35"/>
      <c r="CV15" s="35"/>
      <c r="CW15" s="35"/>
    </row>
    <row r="16" spans="1:103" ht="14.1" customHeight="1" x14ac:dyDescent="0.2">
      <c r="A16" s="286">
        <v>3329329265</v>
      </c>
      <c r="B16" s="297" t="s">
        <v>150</v>
      </c>
      <c r="C16" s="477" t="s">
        <v>151</v>
      </c>
      <c r="D16" s="245"/>
      <c r="E16" s="245"/>
      <c r="F16" s="245"/>
      <c r="G16" s="245"/>
      <c r="H16" s="245"/>
      <c r="I16" s="245"/>
      <c r="J16" s="561"/>
      <c r="K16" s="245"/>
      <c r="L16" s="245"/>
      <c r="M16" s="245"/>
      <c r="N16" s="245"/>
      <c r="O16" s="245"/>
      <c r="P16" s="289"/>
      <c r="CQ16" s="35"/>
      <c r="CR16" s="35"/>
      <c r="CS16" s="35"/>
      <c r="CT16" s="35"/>
      <c r="CU16" s="35"/>
      <c r="CV16" s="35"/>
      <c r="CW16" s="35"/>
    </row>
    <row r="17" spans="1:101" ht="14.1" customHeight="1" x14ac:dyDescent="0.2">
      <c r="A17" s="286">
        <v>3329329823</v>
      </c>
      <c r="B17" s="317" t="s">
        <v>813</v>
      </c>
      <c r="C17" s="477" t="s">
        <v>152</v>
      </c>
      <c r="D17" s="245"/>
      <c r="E17" s="245"/>
      <c r="F17" s="245"/>
      <c r="G17" s="245"/>
      <c r="H17" s="245"/>
      <c r="I17" s="245"/>
      <c r="J17" s="561"/>
      <c r="K17" s="245"/>
      <c r="L17" s="245"/>
      <c r="M17" s="245"/>
      <c r="N17" s="245"/>
      <c r="O17" s="245"/>
      <c r="P17" s="289"/>
      <c r="CQ17" s="35"/>
      <c r="CR17" s="35"/>
      <c r="CS17" s="35"/>
      <c r="CT17" s="35"/>
      <c r="CU17" s="35"/>
      <c r="CV17" s="35"/>
      <c r="CW17" s="35"/>
    </row>
    <row r="18" spans="1:101" ht="14.1" customHeight="1" x14ac:dyDescent="0.2">
      <c r="A18" s="275" t="s">
        <v>153</v>
      </c>
      <c r="B18" s="297" t="s">
        <v>154</v>
      </c>
      <c r="C18" s="477" t="s">
        <v>155</v>
      </c>
      <c r="D18" s="245"/>
      <c r="E18" s="245"/>
      <c r="F18" s="245"/>
      <c r="G18" s="245"/>
      <c r="H18" s="245"/>
      <c r="I18" s="245"/>
      <c r="J18" s="561"/>
      <c r="K18" s="245"/>
      <c r="L18" s="245"/>
      <c r="M18" s="245"/>
      <c r="N18" s="245"/>
      <c r="O18" s="245"/>
      <c r="P18" s="289"/>
      <c r="CQ18" s="35"/>
      <c r="CR18" s="35"/>
      <c r="CS18" s="35"/>
      <c r="CT18" s="35"/>
      <c r="CU18" s="35"/>
      <c r="CV18" s="35"/>
      <c r="CW18" s="35"/>
    </row>
    <row r="19" spans="1:101" ht="14.1" customHeight="1" x14ac:dyDescent="0.2">
      <c r="A19" s="286">
        <v>3329329785</v>
      </c>
      <c r="B19" s="297" t="s">
        <v>799</v>
      </c>
      <c r="C19" s="477" t="s">
        <v>156</v>
      </c>
      <c r="D19" s="245"/>
      <c r="E19" s="245"/>
      <c r="F19" s="245"/>
      <c r="G19" s="245"/>
      <c r="H19" s="245"/>
      <c r="I19" s="245"/>
      <c r="J19" s="561"/>
      <c r="K19" s="245"/>
      <c r="L19" s="245"/>
      <c r="M19" s="245"/>
      <c r="N19" s="245"/>
      <c r="O19" s="245"/>
      <c r="P19" s="289"/>
      <c r="CQ19" s="35"/>
      <c r="CR19" s="35"/>
      <c r="CS19" s="35"/>
      <c r="CT19" s="35"/>
      <c r="CU19" s="35"/>
      <c r="CV19" s="35"/>
      <c r="CW19" s="35"/>
    </row>
    <row r="20" spans="1:101" ht="14.1" customHeight="1" x14ac:dyDescent="0.2">
      <c r="A20" s="275" t="s">
        <v>157</v>
      </c>
      <c r="B20" s="297" t="s">
        <v>158</v>
      </c>
      <c r="C20" s="477" t="s">
        <v>159</v>
      </c>
      <c r="D20" s="245"/>
      <c r="E20" s="245"/>
      <c r="F20" s="245"/>
      <c r="G20" s="245"/>
      <c r="H20" s="245"/>
      <c r="I20" s="245"/>
      <c r="J20" s="561"/>
      <c r="K20" s="245"/>
      <c r="L20" s="245"/>
      <c r="M20" s="245"/>
      <c r="N20" s="245"/>
      <c r="O20" s="245"/>
      <c r="P20" s="289"/>
      <c r="CQ20" s="35"/>
      <c r="CR20" s="35"/>
      <c r="CS20" s="35"/>
      <c r="CT20" s="35"/>
      <c r="CU20" s="35"/>
      <c r="CV20" s="35"/>
      <c r="CW20" s="35"/>
    </row>
    <row r="21" spans="1:101" ht="14.1" customHeight="1" x14ac:dyDescent="0.2">
      <c r="A21" s="275" t="s">
        <v>160</v>
      </c>
      <c r="B21" s="297" t="s">
        <v>161</v>
      </c>
      <c r="C21" s="477" t="s">
        <v>162</v>
      </c>
      <c r="D21" s="245"/>
      <c r="E21" s="245"/>
      <c r="F21" s="245"/>
      <c r="G21" s="245"/>
      <c r="H21" s="245"/>
      <c r="I21" s="245"/>
      <c r="J21" s="561"/>
      <c r="K21" s="245"/>
      <c r="L21" s="245"/>
      <c r="M21" s="245"/>
      <c r="N21" s="245"/>
      <c r="O21" s="245"/>
      <c r="P21" s="289"/>
      <c r="CQ21" s="35"/>
      <c r="CR21" s="35"/>
      <c r="CS21" s="35"/>
      <c r="CT21" s="35"/>
      <c r="CU21" s="35"/>
      <c r="CV21" s="35"/>
      <c r="CW21" s="35"/>
    </row>
    <row r="22" spans="1:101" ht="14.1" customHeight="1" x14ac:dyDescent="0.2">
      <c r="A22" s="286">
        <v>3329329498</v>
      </c>
      <c r="B22" s="297" t="s">
        <v>163</v>
      </c>
      <c r="C22" s="477" t="s">
        <v>164</v>
      </c>
      <c r="D22" s="245"/>
      <c r="E22" s="245"/>
      <c r="F22" s="245"/>
      <c r="G22" s="245"/>
      <c r="H22" s="245"/>
      <c r="I22" s="245"/>
      <c r="J22" s="561"/>
      <c r="K22" s="245"/>
      <c r="L22" s="245"/>
      <c r="M22" s="245"/>
      <c r="N22" s="245"/>
      <c r="O22" s="245"/>
      <c r="P22" s="289"/>
      <c r="CQ22" s="35"/>
      <c r="CR22" s="35"/>
      <c r="CS22" s="35"/>
      <c r="CT22" s="35"/>
      <c r="CU22" s="35"/>
      <c r="CV22" s="35"/>
      <c r="CW22" s="35"/>
    </row>
    <row r="23" spans="1:101" ht="14.1" customHeight="1" x14ac:dyDescent="0.2">
      <c r="A23" s="286">
        <v>3320250347</v>
      </c>
      <c r="B23" s="297" t="s">
        <v>543</v>
      </c>
      <c r="C23" s="477" t="s">
        <v>165</v>
      </c>
      <c r="D23" s="245"/>
      <c r="E23" s="245"/>
      <c r="F23" s="245"/>
      <c r="G23" s="245"/>
      <c r="H23" s="245"/>
      <c r="I23" s="245"/>
      <c r="J23" s="561"/>
      <c r="K23" s="245"/>
      <c r="L23" s="245"/>
      <c r="M23" s="245"/>
      <c r="N23" s="245"/>
      <c r="O23" s="245"/>
      <c r="P23" s="289"/>
      <c r="CQ23" s="35"/>
      <c r="CR23" s="35"/>
      <c r="CS23" s="35"/>
      <c r="CT23" s="35"/>
      <c r="CU23" s="35"/>
      <c r="CV23" s="35"/>
      <c r="CW23" s="35"/>
    </row>
    <row r="24" spans="1:101" ht="14.1" customHeight="1" x14ac:dyDescent="0.2">
      <c r="A24" s="286">
        <v>3329329905</v>
      </c>
      <c r="B24" s="297" t="s">
        <v>539</v>
      </c>
      <c r="C24" s="477" t="s">
        <v>166</v>
      </c>
      <c r="D24" s="245"/>
      <c r="E24" s="245"/>
      <c r="F24" s="245"/>
      <c r="G24" s="245"/>
      <c r="H24" s="245"/>
      <c r="I24" s="245"/>
      <c r="J24" s="561"/>
      <c r="K24" s="245"/>
      <c r="L24" s="245"/>
      <c r="M24" s="245"/>
      <c r="N24" s="245"/>
      <c r="O24" s="245"/>
      <c r="P24" s="289"/>
      <c r="CQ24" s="35"/>
      <c r="CR24" s="35"/>
      <c r="CS24" s="35"/>
      <c r="CT24" s="35"/>
      <c r="CU24" s="35"/>
      <c r="CV24" s="35"/>
      <c r="CW24" s="35"/>
    </row>
    <row r="25" spans="1:101" ht="14.1" customHeight="1" x14ac:dyDescent="0.2">
      <c r="A25" s="286">
        <v>3329329429</v>
      </c>
      <c r="B25" s="297" t="s">
        <v>167</v>
      </c>
      <c r="C25" s="477" t="s">
        <v>168</v>
      </c>
      <c r="D25" s="245"/>
      <c r="E25" s="245"/>
      <c r="F25" s="245"/>
      <c r="G25" s="245"/>
      <c r="H25" s="245"/>
      <c r="I25" s="245"/>
      <c r="J25" s="561"/>
      <c r="K25" s="245"/>
      <c r="L25" s="245"/>
      <c r="M25" s="245"/>
      <c r="N25" s="245"/>
      <c r="O25" s="245"/>
      <c r="P25" s="289"/>
      <c r="CQ25" s="35"/>
      <c r="CR25" s="35"/>
      <c r="CS25" s="35"/>
      <c r="CT25" s="35"/>
      <c r="CU25" s="35"/>
      <c r="CV25" s="35"/>
      <c r="CW25" s="35"/>
    </row>
    <row r="26" spans="1:101" ht="14.1" customHeight="1" x14ac:dyDescent="0.2">
      <c r="A26" s="275" t="s">
        <v>169</v>
      </c>
      <c r="B26" s="297" t="s">
        <v>170</v>
      </c>
      <c r="C26" s="477" t="s">
        <v>171</v>
      </c>
      <c r="D26" s="245"/>
      <c r="E26" s="245"/>
      <c r="F26" s="245"/>
      <c r="G26" s="245"/>
      <c r="H26" s="245"/>
      <c r="I26" s="245"/>
      <c r="J26" s="561"/>
      <c r="K26" s="245"/>
      <c r="L26" s="245"/>
      <c r="M26" s="245"/>
      <c r="N26" s="245"/>
      <c r="O26" s="245"/>
      <c r="P26" s="289"/>
      <c r="CQ26" s="35"/>
      <c r="CR26" s="35"/>
      <c r="CS26" s="35"/>
      <c r="CT26" s="35"/>
      <c r="CU26" s="35"/>
      <c r="CV26" s="35"/>
      <c r="CW26" s="35"/>
    </row>
    <row r="27" spans="1:101" ht="14.1" customHeight="1" x14ac:dyDescent="0.2">
      <c r="A27" s="275" t="s">
        <v>172</v>
      </c>
      <c r="B27" s="297" t="s">
        <v>800</v>
      </c>
      <c r="C27" s="477" t="s">
        <v>173</v>
      </c>
      <c r="D27" s="245"/>
      <c r="E27" s="245"/>
      <c r="F27" s="245"/>
      <c r="G27" s="245"/>
      <c r="H27" s="245"/>
      <c r="I27" s="245"/>
      <c r="J27" s="561"/>
      <c r="K27" s="245"/>
      <c r="L27" s="245"/>
      <c r="M27" s="245"/>
      <c r="N27" s="245"/>
      <c r="O27" s="245"/>
      <c r="P27" s="289"/>
      <c r="CQ27" s="35"/>
      <c r="CR27" s="35"/>
      <c r="CS27" s="35"/>
      <c r="CT27" s="35"/>
      <c r="CU27" s="35"/>
      <c r="CV27" s="35"/>
      <c r="CW27" s="35"/>
    </row>
    <row r="28" spans="1:101" ht="14.1" customHeight="1" x14ac:dyDescent="0.2">
      <c r="A28" s="275" t="s">
        <v>174</v>
      </c>
      <c r="B28" s="297" t="s">
        <v>1227</v>
      </c>
      <c r="C28" s="477" t="s">
        <v>175</v>
      </c>
      <c r="D28" s="245"/>
      <c r="E28" s="245"/>
      <c r="F28" s="245"/>
      <c r="G28" s="245"/>
      <c r="H28" s="245"/>
      <c r="I28" s="245"/>
      <c r="J28" s="561"/>
      <c r="K28" s="245"/>
      <c r="L28" s="245"/>
      <c r="M28" s="245"/>
      <c r="N28" s="245"/>
      <c r="O28" s="245"/>
      <c r="P28" s="289"/>
      <c r="CQ28" s="35"/>
      <c r="CR28" s="35"/>
      <c r="CS28" s="35"/>
      <c r="CT28" s="35"/>
      <c r="CU28" s="35"/>
      <c r="CV28" s="35"/>
      <c r="CW28" s="35"/>
    </row>
    <row r="29" spans="1:101" ht="14.1" customHeight="1" x14ac:dyDescent="0.2">
      <c r="A29" s="275" t="s">
        <v>540</v>
      </c>
      <c r="B29" s="297" t="s">
        <v>801</v>
      </c>
      <c r="C29" s="477" t="s">
        <v>176</v>
      </c>
      <c r="D29" s="245"/>
      <c r="E29" s="245"/>
      <c r="F29" s="245"/>
      <c r="G29" s="245"/>
      <c r="H29" s="245"/>
      <c r="I29" s="245"/>
      <c r="J29" s="561"/>
      <c r="K29" s="245"/>
      <c r="L29" s="245"/>
      <c r="M29" s="245"/>
      <c r="N29" s="245"/>
      <c r="O29" s="245"/>
      <c r="P29" s="289"/>
      <c r="CQ29" s="35"/>
      <c r="CR29" s="35"/>
      <c r="CS29" s="35"/>
      <c r="CT29" s="35"/>
      <c r="CU29" s="35"/>
      <c r="CV29" s="35"/>
      <c r="CW29" s="35"/>
    </row>
    <row r="30" spans="1:101" ht="14.1" customHeight="1" x14ac:dyDescent="0.2">
      <c r="A30" s="286">
        <v>3329329913</v>
      </c>
      <c r="B30" s="297" t="s">
        <v>177</v>
      </c>
      <c r="C30" s="477" t="s">
        <v>178</v>
      </c>
      <c r="D30" s="245"/>
      <c r="E30" s="245"/>
      <c r="F30" s="245"/>
      <c r="G30" s="245"/>
      <c r="H30" s="245"/>
      <c r="I30" s="245"/>
      <c r="J30" s="561"/>
      <c r="K30" s="245"/>
      <c r="L30" s="245"/>
      <c r="M30" s="245"/>
      <c r="N30" s="245"/>
      <c r="O30" s="245"/>
      <c r="P30" s="289"/>
      <c r="CQ30" s="35"/>
      <c r="CR30" s="35"/>
      <c r="CS30" s="35"/>
      <c r="CT30" s="35"/>
      <c r="CU30" s="35"/>
      <c r="CV30" s="35"/>
      <c r="CW30" s="35"/>
    </row>
    <row r="31" spans="1:101" ht="14.1" customHeight="1" x14ac:dyDescent="0.2">
      <c r="A31" s="275" t="s">
        <v>179</v>
      </c>
      <c r="B31" s="275">
        <v>1009583951</v>
      </c>
      <c r="C31" s="477" t="s">
        <v>180</v>
      </c>
      <c r="D31" s="245"/>
      <c r="E31" s="245"/>
      <c r="F31" s="245"/>
      <c r="G31" s="245"/>
      <c r="H31" s="245"/>
      <c r="I31" s="245"/>
      <c r="J31" s="561"/>
      <c r="K31" s="245"/>
      <c r="L31" s="245"/>
      <c r="M31" s="245"/>
      <c r="N31" s="245"/>
      <c r="O31" s="245"/>
      <c r="P31" s="289"/>
      <c r="CQ31" s="35"/>
      <c r="CR31" s="35"/>
      <c r="CS31" s="35"/>
      <c r="CT31" s="35"/>
      <c r="CU31" s="35"/>
      <c r="CV31" s="35"/>
      <c r="CW31" s="35"/>
    </row>
    <row r="32" spans="1:101" ht="14.1" customHeight="1" x14ac:dyDescent="0.2">
      <c r="A32" s="286">
        <v>3329329681</v>
      </c>
      <c r="B32" s="315">
        <v>1006893609</v>
      </c>
      <c r="C32" s="478" t="s">
        <v>181</v>
      </c>
      <c r="D32" s="245"/>
      <c r="E32" s="245"/>
      <c r="F32" s="245"/>
      <c r="G32" s="245"/>
      <c r="H32" s="245"/>
      <c r="I32" s="245"/>
      <c r="J32" s="561"/>
      <c r="K32" s="245"/>
      <c r="L32" s="245"/>
      <c r="M32" s="245"/>
      <c r="N32" s="245"/>
      <c r="O32" s="245"/>
      <c r="P32" s="289"/>
      <c r="CQ32" s="35"/>
      <c r="CR32" s="35"/>
      <c r="CS32" s="35"/>
      <c r="CT32" s="35"/>
      <c r="CU32" s="35"/>
      <c r="CV32" s="35"/>
      <c r="CW32" s="35"/>
    </row>
    <row r="33" spans="1:102" s="80" customFormat="1" ht="14.1" customHeight="1" x14ac:dyDescent="0.2">
      <c r="A33" s="318" t="s">
        <v>182</v>
      </c>
      <c r="B33" s="319" t="s">
        <v>183</v>
      </c>
      <c r="C33" s="479" t="s">
        <v>184</v>
      </c>
      <c r="D33" s="245"/>
      <c r="E33" s="245"/>
      <c r="F33" s="245"/>
      <c r="G33" s="245"/>
      <c r="H33" s="245"/>
      <c r="I33" s="245"/>
      <c r="J33" s="561"/>
      <c r="K33" s="245"/>
      <c r="L33" s="245"/>
      <c r="M33" s="245"/>
      <c r="N33" s="245"/>
      <c r="O33" s="245"/>
      <c r="P33" s="320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  <c r="CD33" s="48"/>
      <c r="CE33" s="48"/>
      <c r="CF33" s="48"/>
      <c r="CG33" s="48"/>
      <c r="CH33" s="48"/>
      <c r="CI33" s="48"/>
      <c r="CJ33" s="48"/>
      <c r="CK33" s="48"/>
      <c r="CL33" s="48"/>
      <c r="CM33" s="48"/>
      <c r="CN33" s="48"/>
      <c r="CO33" s="48"/>
      <c r="CP33" s="48"/>
      <c r="CQ33" s="48"/>
    </row>
    <row r="34" spans="1:102" ht="14.1" customHeight="1" x14ac:dyDescent="0.2">
      <c r="A34" s="275" t="s">
        <v>185</v>
      </c>
      <c r="B34" s="297" t="s">
        <v>186</v>
      </c>
      <c r="C34" s="477" t="s">
        <v>187</v>
      </c>
      <c r="D34" s="245"/>
      <c r="E34" s="245"/>
      <c r="F34" s="245"/>
      <c r="G34" s="245"/>
      <c r="H34" s="245"/>
      <c r="I34" s="245"/>
      <c r="J34" s="561"/>
      <c r="K34" s="245"/>
      <c r="L34" s="245"/>
      <c r="M34" s="245"/>
      <c r="N34" s="245"/>
      <c r="O34" s="245"/>
      <c r="P34" s="289"/>
      <c r="CQ34" s="35"/>
      <c r="CR34" s="35"/>
      <c r="CS34" s="35"/>
      <c r="CT34" s="35"/>
      <c r="CU34" s="35"/>
      <c r="CV34" s="35"/>
      <c r="CW34" s="35"/>
    </row>
    <row r="35" spans="1:102" ht="14.1" customHeight="1" x14ac:dyDescent="0.2">
      <c r="A35" s="275" t="s">
        <v>188</v>
      </c>
      <c r="B35" s="315">
        <v>60108126</v>
      </c>
      <c r="C35" s="477" t="s">
        <v>189</v>
      </c>
      <c r="D35" s="245"/>
      <c r="E35" s="245"/>
      <c r="F35" s="245"/>
      <c r="G35" s="245"/>
      <c r="H35" s="245"/>
      <c r="I35" s="245"/>
      <c r="J35" s="561"/>
      <c r="K35" s="245"/>
      <c r="L35" s="245"/>
      <c r="M35" s="245"/>
      <c r="N35" s="245"/>
      <c r="O35" s="245"/>
      <c r="P35" s="289"/>
      <c r="CQ35" s="35"/>
      <c r="CR35" s="35"/>
      <c r="CS35" s="35"/>
      <c r="CT35" s="35"/>
      <c r="CU35" s="35"/>
      <c r="CV35" s="35"/>
      <c r="CW35" s="35"/>
    </row>
    <row r="36" spans="1:102" ht="14.1" customHeight="1" x14ac:dyDescent="0.2">
      <c r="A36" s="286">
        <v>3329329573</v>
      </c>
      <c r="B36" s="297" t="s">
        <v>190</v>
      </c>
      <c r="C36" s="477" t="s">
        <v>191</v>
      </c>
      <c r="D36" s="245"/>
      <c r="E36" s="245"/>
      <c r="F36" s="245"/>
      <c r="G36" s="245"/>
      <c r="H36" s="245"/>
      <c r="I36" s="245"/>
      <c r="J36" s="561"/>
      <c r="K36" s="245"/>
      <c r="L36" s="245"/>
      <c r="M36" s="245"/>
      <c r="N36" s="245"/>
      <c r="O36" s="245"/>
      <c r="P36" s="289"/>
      <c r="CQ36" s="35"/>
      <c r="CR36" s="35"/>
      <c r="CS36" s="35"/>
      <c r="CT36" s="35"/>
      <c r="CU36" s="35"/>
      <c r="CV36" s="35"/>
      <c r="CW36" s="35"/>
    </row>
    <row r="37" spans="1:102" ht="14.1" customHeight="1" x14ac:dyDescent="0.2">
      <c r="A37" s="286">
        <v>3329329627</v>
      </c>
      <c r="B37" s="297" t="s">
        <v>1228</v>
      </c>
      <c r="C37" s="477" t="s">
        <v>192</v>
      </c>
      <c r="D37" s="245"/>
      <c r="E37" s="245"/>
      <c r="F37" s="245"/>
      <c r="G37" s="245"/>
      <c r="H37" s="245"/>
      <c r="I37" s="245"/>
      <c r="J37" s="561"/>
      <c r="K37" s="245"/>
      <c r="L37" s="245"/>
      <c r="M37" s="245"/>
      <c r="N37" s="245"/>
      <c r="O37" s="245"/>
      <c r="P37" s="289"/>
      <c r="CQ37" s="35"/>
      <c r="CR37" s="35"/>
      <c r="CS37" s="35"/>
      <c r="CT37" s="35"/>
      <c r="CU37" s="35"/>
      <c r="CV37" s="35"/>
      <c r="CW37" s="35"/>
    </row>
    <row r="38" spans="1:102" ht="14.1" customHeight="1" x14ac:dyDescent="0.2">
      <c r="A38" s="286">
        <v>3320431381</v>
      </c>
      <c r="B38" s="286">
        <v>5000152466</v>
      </c>
      <c r="C38" s="477" t="s">
        <v>781</v>
      </c>
      <c r="D38" s="248"/>
      <c r="E38" s="265"/>
      <c r="F38" s="265"/>
      <c r="G38" s="265"/>
      <c r="H38" s="265"/>
      <c r="I38" s="265"/>
      <c r="J38" s="265"/>
      <c r="K38" s="265"/>
      <c r="L38" s="265"/>
      <c r="M38" s="265"/>
      <c r="N38" s="265"/>
      <c r="O38" s="245"/>
      <c r="P38" s="289"/>
      <c r="CQ38" s="35"/>
      <c r="CR38" s="35"/>
      <c r="CS38" s="35"/>
      <c r="CT38" s="35"/>
      <c r="CU38" s="35"/>
      <c r="CV38" s="35"/>
      <c r="CW38" s="35"/>
    </row>
    <row r="39" spans="1:102" ht="14.1" customHeight="1" x14ac:dyDescent="0.2">
      <c r="A39" s="275">
        <v>3329329703</v>
      </c>
      <c r="B39" s="297" t="s">
        <v>193</v>
      </c>
      <c r="C39" s="356" t="s">
        <v>194</v>
      </c>
      <c r="D39" s="245"/>
      <c r="E39" s="245"/>
      <c r="F39" s="245"/>
      <c r="G39" s="245"/>
      <c r="H39" s="245"/>
      <c r="I39" s="245"/>
      <c r="J39" s="561"/>
      <c r="K39" s="245"/>
      <c r="L39" s="245"/>
      <c r="M39" s="245"/>
      <c r="N39" s="245"/>
      <c r="O39" s="245"/>
      <c r="P39" s="289"/>
      <c r="CR39" s="35"/>
      <c r="CS39" s="35"/>
      <c r="CT39" s="35"/>
      <c r="CU39" s="35"/>
      <c r="CV39" s="35"/>
      <c r="CW39" s="35"/>
    </row>
    <row r="40" spans="1:102" ht="14.1" customHeight="1" x14ac:dyDescent="0.2">
      <c r="A40" s="315">
        <v>3324945601</v>
      </c>
      <c r="B40" s="297" t="s">
        <v>195</v>
      </c>
      <c r="C40" s="356" t="s">
        <v>196</v>
      </c>
      <c r="D40" s="245"/>
      <c r="E40" s="245"/>
      <c r="F40" s="245"/>
      <c r="G40" s="245"/>
      <c r="H40" s="245"/>
      <c r="I40" s="245"/>
      <c r="J40" s="561"/>
      <c r="K40" s="245"/>
      <c r="L40" s="245"/>
      <c r="M40" s="245"/>
      <c r="N40" s="245"/>
      <c r="O40" s="245"/>
      <c r="P40" s="289"/>
      <c r="CR40" s="35"/>
      <c r="CS40" s="35"/>
      <c r="CT40" s="35"/>
      <c r="CU40" s="35"/>
      <c r="CV40" s="35"/>
      <c r="CW40" s="35"/>
    </row>
    <row r="41" spans="1:102" ht="14.1" customHeight="1" x14ac:dyDescent="0.2">
      <c r="A41" s="286">
        <v>3329329628</v>
      </c>
      <c r="B41" s="296" t="s">
        <v>197</v>
      </c>
      <c r="C41" s="356" t="s">
        <v>198</v>
      </c>
      <c r="D41" s="245"/>
      <c r="E41" s="245"/>
      <c r="F41" s="245"/>
      <c r="G41" s="245"/>
      <c r="H41" s="245"/>
      <c r="I41" s="245"/>
      <c r="J41" s="561"/>
      <c r="K41" s="245"/>
      <c r="L41" s="245"/>
      <c r="M41" s="245"/>
      <c r="N41" s="245"/>
      <c r="O41" s="245"/>
      <c r="P41" s="289"/>
      <c r="CR41" s="35"/>
      <c r="CS41" s="35"/>
      <c r="CT41" s="35"/>
      <c r="CU41" s="35"/>
      <c r="CV41" s="35"/>
      <c r="CW41" s="35"/>
    </row>
    <row r="42" spans="1:102" ht="14.1" customHeight="1" x14ac:dyDescent="0.2">
      <c r="A42" s="286">
        <v>3329329253</v>
      </c>
      <c r="B42" s="275">
        <v>1009663825</v>
      </c>
      <c r="C42" s="356" t="s">
        <v>199</v>
      </c>
      <c r="D42" s="245"/>
      <c r="E42" s="245"/>
      <c r="F42" s="245"/>
      <c r="G42" s="245"/>
      <c r="H42" s="245"/>
      <c r="I42" s="245"/>
      <c r="J42" s="561"/>
      <c r="K42" s="245"/>
      <c r="L42" s="245"/>
      <c r="M42" s="245"/>
      <c r="N42" s="245"/>
      <c r="O42" s="245"/>
      <c r="P42" s="289"/>
      <c r="CR42" s="35"/>
      <c r="CS42" s="35"/>
      <c r="CT42" s="35"/>
      <c r="CU42" s="35"/>
      <c r="CV42" s="35"/>
      <c r="CW42" s="35"/>
    </row>
    <row r="43" spans="1:102" s="56" customFormat="1" ht="14.1" customHeight="1" x14ac:dyDescent="0.2">
      <c r="A43" s="261">
        <v>3329329040</v>
      </c>
      <c r="B43" s="321" t="s">
        <v>200</v>
      </c>
      <c r="C43" s="480" t="s">
        <v>134</v>
      </c>
      <c r="D43" s="245"/>
      <c r="E43" s="252"/>
      <c r="F43" s="252"/>
      <c r="G43" s="252"/>
      <c r="H43" s="252"/>
      <c r="I43" s="252"/>
      <c r="J43" s="563"/>
      <c r="K43" s="252"/>
      <c r="L43" s="252"/>
      <c r="M43" s="252"/>
      <c r="N43" s="252"/>
      <c r="O43" s="252"/>
      <c r="P43" s="450"/>
    </row>
    <row r="44" spans="1:102" s="56" customFormat="1" ht="14.1" customHeight="1" x14ac:dyDescent="0.2">
      <c r="A44" s="261">
        <v>3329329503</v>
      </c>
      <c r="B44" s="321" t="s">
        <v>201</v>
      </c>
      <c r="C44" s="480" t="s">
        <v>202</v>
      </c>
      <c r="D44" s="252"/>
      <c r="E44" s="252"/>
      <c r="F44" s="252"/>
      <c r="G44" s="252"/>
      <c r="H44" s="252"/>
      <c r="I44" s="252"/>
      <c r="J44" s="563"/>
      <c r="K44" s="252"/>
      <c r="L44" s="252"/>
      <c r="M44" s="252"/>
      <c r="N44" s="252"/>
      <c r="O44" s="252"/>
      <c r="P44" s="450"/>
    </row>
    <row r="45" spans="1:102" s="39" customFormat="1" ht="14.1" customHeight="1" x14ac:dyDescent="0.2">
      <c r="A45" s="283">
        <v>3329329529</v>
      </c>
      <c r="B45" s="294" t="s">
        <v>203</v>
      </c>
      <c r="C45" s="477" t="s">
        <v>204</v>
      </c>
      <c r="D45" s="252"/>
      <c r="E45" s="252"/>
      <c r="F45" s="252"/>
      <c r="G45" s="252"/>
      <c r="H45" s="252"/>
      <c r="I45" s="252"/>
      <c r="J45" s="563"/>
      <c r="K45" s="252"/>
      <c r="L45" s="252"/>
      <c r="M45" s="252"/>
      <c r="N45" s="252"/>
      <c r="O45" s="252"/>
      <c r="P45" s="295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</row>
    <row r="46" spans="1:102" s="39" customFormat="1" ht="14.1" customHeight="1" x14ac:dyDescent="0.2">
      <c r="A46" s="275" t="s">
        <v>205</v>
      </c>
      <c r="B46" s="297" t="s">
        <v>206</v>
      </c>
      <c r="C46" s="477" t="s">
        <v>207</v>
      </c>
      <c r="D46" s="252"/>
      <c r="E46" s="252"/>
      <c r="F46" s="252"/>
      <c r="G46" s="252"/>
      <c r="H46" s="252"/>
      <c r="I46" s="252"/>
      <c r="J46" s="563"/>
      <c r="K46" s="252"/>
      <c r="L46" s="252"/>
      <c r="M46" s="252"/>
      <c r="N46" s="252"/>
      <c r="O46" s="252"/>
      <c r="P46" s="289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</row>
    <row r="47" spans="1:102" ht="14.1" customHeight="1" x14ac:dyDescent="0.2">
      <c r="A47" s="286">
        <v>3329329580</v>
      </c>
      <c r="B47" s="297" t="s">
        <v>208</v>
      </c>
      <c r="C47" s="477" t="s">
        <v>209</v>
      </c>
      <c r="D47" s="252"/>
      <c r="E47" s="252"/>
      <c r="F47" s="252"/>
      <c r="G47" s="252"/>
      <c r="H47" s="252"/>
      <c r="I47" s="252"/>
      <c r="J47" s="563"/>
      <c r="K47" s="252"/>
      <c r="L47" s="252"/>
      <c r="M47" s="252"/>
      <c r="N47" s="252"/>
      <c r="O47" s="252"/>
      <c r="P47" s="289"/>
      <c r="CX47" s="34"/>
    </row>
    <row r="48" spans="1:102" ht="14.1" customHeight="1" x14ac:dyDescent="0.2">
      <c r="A48" s="275" t="s">
        <v>210</v>
      </c>
      <c r="B48" s="297" t="s">
        <v>211</v>
      </c>
      <c r="C48" s="477" t="s">
        <v>212</v>
      </c>
      <c r="D48" s="252"/>
      <c r="E48" s="245"/>
      <c r="F48" s="245"/>
      <c r="G48" s="245"/>
      <c r="H48" s="245"/>
      <c r="I48" s="245"/>
      <c r="J48" s="561"/>
      <c r="K48" s="245"/>
      <c r="L48" s="245"/>
      <c r="M48" s="245"/>
      <c r="N48" s="245"/>
      <c r="O48" s="245"/>
      <c r="P48" s="289"/>
      <c r="CQ48" s="35"/>
      <c r="CR48" s="35"/>
      <c r="CS48" s="35"/>
      <c r="CT48" s="35"/>
      <c r="CU48" s="35"/>
      <c r="CV48" s="35"/>
      <c r="CW48" s="35"/>
    </row>
    <row r="49" spans="1:121" ht="14.1" customHeight="1" x14ac:dyDescent="0.2">
      <c r="A49" s="286">
        <v>3329329336</v>
      </c>
      <c r="B49" s="297" t="s">
        <v>802</v>
      </c>
      <c r="C49" s="356" t="s">
        <v>213</v>
      </c>
      <c r="D49" s="245"/>
      <c r="E49" s="245"/>
      <c r="F49" s="245"/>
      <c r="G49" s="245"/>
      <c r="H49" s="245"/>
      <c r="I49" s="245"/>
      <c r="J49" s="561"/>
      <c r="K49" s="245"/>
      <c r="L49" s="245"/>
      <c r="M49" s="245"/>
      <c r="N49" s="245"/>
      <c r="O49" s="245"/>
      <c r="P49" s="289"/>
      <c r="CR49" s="35"/>
      <c r="CS49" s="35"/>
      <c r="CT49" s="35"/>
      <c r="CU49" s="35"/>
      <c r="CV49" s="35"/>
      <c r="CW49" s="35"/>
    </row>
    <row r="50" spans="1:121" ht="14.1" customHeight="1" x14ac:dyDescent="0.2">
      <c r="A50" s="275">
        <v>3329329637</v>
      </c>
      <c r="B50" s="297" t="s">
        <v>215</v>
      </c>
      <c r="C50" s="356" t="s">
        <v>216</v>
      </c>
      <c r="D50" s="252"/>
      <c r="E50" s="245"/>
      <c r="F50" s="245"/>
      <c r="G50" s="245"/>
      <c r="H50" s="245"/>
      <c r="I50" s="245"/>
      <c r="J50" s="561"/>
      <c r="K50" s="245"/>
      <c r="L50" s="245"/>
      <c r="M50" s="245"/>
      <c r="N50" s="245"/>
      <c r="O50" s="245"/>
      <c r="P50" s="289"/>
      <c r="CR50" s="35"/>
      <c r="CS50" s="35"/>
      <c r="CT50" s="35"/>
      <c r="CU50" s="35"/>
      <c r="CV50" s="35"/>
      <c r="CW50" s="35"/>
    </row>
    <row r="51" spans="1:121" ht="36" x14ac:dyDescent="0.2">
      <c r="A51" s="275">
        <v>3329329972</v>
      </c>
      <c r="B51" s="297" t="s">
        <v>217</v>
      </c>
      <c r="C51" s="356" t="s">
        <v>724</v>
      </c>
      <c r="D51" s="245"/>
      <c r="E51" s="252"/>
      <c r="F51" s="252"/>
      <c r="G51" s="252"/>
      <c r="H51" s="252"/>
      <c r="I51" s="252"/>
      <c r="J51" s="563"/>
      <c r="K51" s="252"/>
      <c r="L51" s="252"/>
      <c r="M51" s="252"/>
      <c r="N51" s="252"/>
      <c r="O51" s="252"/>
      <c r="P51" s="320"/>
      <c r="CS51" s="35"/>
      <c r="CT51" s="35"/>
      <c r="CU51" s="35"/>
      <c r="CV51" s="35"/>
      <c r="CW51" s="35"/>
    </row>
    <row r="52" spans="1:121" ht="36" x14ac:dyDescent="0.2">
      <c r="A52" s="286">
        <v>3329564104</v>
      </c>
      <c r="B52" s="297" t="s">
        <v>131</v>
      </c>
      <c r="C52" s="477" t="s">
        <v>132</v>
      </c>
      <c r="D52" s="252"/>
      <c r="E52" s="252"/>
      <c r="F52" s="252"/>
      <c r="G52" s="252"/>
      <c r="H52" s="252"/>
      <c r="I52" s="252"/>
      <c r="J52" s="563"/>
      <c r="K52" s="252"/>
      <c r="L52" s="252"/>
      <c r="M52" s="252"/>
      <c r="N52" s="252"/>
      <c r="O52" s="252"/>
      <c r="P52" s="289"/>
      <c r="CX52" s="34"/>
      <c r="CY52" s="34"/>
    </row>
    <row r="53" spans="1:121" ht="18" x14ac:dyDescent="0.2">
      <c r="A53" s="487">
        <v>3326227301</v>
      </c>
      <c r="B53" s="317">
        <v>1010413643</v>
      </c>
      <c r="C53" s="477" t="s">
        <v>1099</v>
      </c>
      <c r="D53" s="563"/>
      <c r="E53" s="563"/>
      <c r="F53" s="563"/>
      <c r="G53" s="563"/>
      <c r="H53" s="563"/>
      <c r="I53" s="563"/>
      <c r="J53" s="563"/>
      <c r="K53" s="563"/>
      <c r="L53" s="563"/>
      <c r="M53" s="563"/>
      <c r="N53" s="563"/>
      <c r="O53" s="563"/>
      <c r="P53" s="558"/>
      <c r="Q53" s="574"/>
      <c r="R53" s="574"/>
      <c r="S53" s="574"/>
      <c r="T53" s="574"/>
      <c r="U53" s="574"/>
      <c r="V53" s="574"/>
      <c r="W53" s="574"/>
      <c r="X53" s="574"/>
      <c r="Y53" s="574"/>
      <c r="Z53" s="574"/>
      <c r="AA53" s="574"/>
      <c r="AB53" s="574"/>
      <c r="AC53" s="574"/>
      <c r="AD53" s="574"/>
      <c r="AE53" s="574"/>
      <c r="AF53" s="574"/>
      <c r="AG53" s="574"/>
      <c r="AH53" s="574"/>
      <c r="AI53" s="574"/>
      <c r="AJ53" s="574"/>
      <c r="AK53" s="574"/>
      <c r="AL53" s="574"/>
      <c r="AM53" s="574"/>
      <c r="AN53" s="574"/>
      <c r="AO53" s="574"/>
      <c r="AP53" s="574"/>
      <c r="AQ53" s="574"/>
      <c r="AR53" s="574"/>
      <c r="AS53" s="574"/>
      <c r="AT53" s="574"/>
      <c r="AU53" s="574"/>
      <c r="AV53" s="574"/>
      <c r="AW53" s="574"/>
      <c r="AX53" s="574"/>
      <c r="AY53" s="574"/>
      <c r="AZ53" s="574"/>
      <c r="BA53" s="574"/>
      <c r="BB53" s="574"/>
      <c r="BC53" s="574"/>
      <c r="BD53" s="574"/>
      <c r="BE53" s="574"/>
      <c r="BF53" s="574"/>
      <c r="BG53" s="574"/>
      <c r="BH53" s="574"/>
      <c r="BI53" s="574"/>
      <c r="BJ53" s="574"/>
      <c r="BK53" s="574"/>
      <c r="BL53" s="574"/>
      <c r="BM53" s="574"/>
      <c r="BN53" s="574"/>
      <c r="BO53" s="574"/>
      <c r="BP53" s="574"/>
      <c r="BQ53" s="574"/>
      <c r="BR53" s="574"/>
      <c r="BS53" s="574"/>
      <c r="BT53" s="574"/>
      <c r="BU53" s="574"/>
      <c r="BV53" s="574"/>
      <c r="BW53" s="574"/>
      <c r="BX53" s="574"/>
      <c r="BY53" s="574"/>
      <c r="BZ53" s="574"/>
      <c r="CA53" s="574"/>
      <c r="CB53" s="574"/>
      <c r="CC53" s="574"/>
      <c r="CD53" s="574"/>
      <c r="CE53" s="574"/>
      <c r="CF53" s="574"/>
      <c r="CG53" s="574"/>
      <c r="CH53" s="574"/>
      <c r="CI53" s="574"/>
      <c r="CJ53" s="574"/>
      <c r="CK53" s="574"/>
      <c r="CL53" s="574"/>
      <c r="CM53" s="574"/>
      <c r="CN53" s="574"/>
      <c r="CO53" s="574"/>
      <c r="CP53" s="574"/>
      <c r="CQ53" s="574"/>
      <c r="CR53" s="574"/>
      <c r="CS53" s="574"/>
      <c r="CT53" s="574"/>
      <c r="CU53" s="574"/>
      <c r="CV53" s="574"/>
      <c r="CW53" s="574"/>
      <c r="CX53" s="574"/>
      <c r="CY53" s="574"/>
    </row>
    <row r="54" spans="1:121" ht="14.1" customHeight="1" x14ac:dyDescent="0.2">
      <c r="A54" s="275" t="s">
        <v>218</v>
      </c>
      <c r="B54" s="297" t="s">
        <v>219</v>
      </c>
      <c r="C54" s="477" t="s">
        <v>220</v>
      </c>
      <c r="D54" s="252"/>
      <c r="E54" s="252"/>
      <c r="F54" s="252"/>
      <c r="G54" s="252"/>
      <c r="H54" s="252"/>
      <c r="I54" s="252"/>
      <c r="J54" s="563"/>
      <c r="K54" s="252"/>
      <c r="L54" s="252"/>
      <c r="M54" s="252"/>
      <c r="N54" s="252"/>
      <c r="O54" s="252"/>
      <c r="P54" s="289"/>
      <c r="CQ54" s="35"/>
      <c r="CR54" s="35"/>
      <c r="CS54" s="35"/>
      <c r="CT54" s="35"/>
      <c r="CU54" s="35"/>
      <c r="CV54" s="35"/>
      <c r="CW54" s="35"/>
    </row>
    <row r="55" spans="1:121" s="96" customFormat="1" ht="14.1" customHeight="1" x14ac:dyDescent="0.2">
      <c r="A55" s="323" t="s">
        <v>221</v>
      </c>
      <c r="B55" s="323">
        <v>1010418553</v>
      </c>
      <c r="C55" s="481" t="s">
        <v>941</v>
      </c>
      <c r="D55" s="324"/>
      <c r="E55" s="324"/>
      <c r="F55" s="324"/>
      <c r="G55" s="324"/>
      <c r="H55" s="324"/>
      <c r="I55" s="324"/>
      <c r="J55" s="324"/>
      <c r="K55" s="324"/>
      <c r="L55" s="324"/>
      <c r="M55" s="324"/>
      <c r="N55" s="324"/>
      <c r="O55" s="324"/>
      <c r="P55" s="451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  <c r="AT55" s="95"/>
      <c r="AU55" s="95"/>
      <c r="AV55" s="95"/>
      <c r="AW55" s="95"/>
      <c r="AX55" s="95"/>
      <c r="AY55" s="95"/>
      <c r="AZ55" s="95"/>
      <c r="BA55" s="95"/>
      <c r="BB55" s="95"/>
      <c r="BC55" s="95"/>
      <c r="BD55" s="95"/>
      <c r="BE55" s="95"/>
      <c r="BF55" s="95"/>
      <c r="BG55" s="95"/>
      <c r="BH55" s="95"/>
      <c r="BI55" s="95"/>
      <c r="BJ55" s="95"/>
      <c r="BK55" s="95"/>
      <c r="BL55" s="95"/>
      <c r="BM55" s="95"/>
      <c r="BN55" s="95"/>
      <c r="BO55" s="95"/>
      <c r="BP55" s="95"/>
      <c r="BQ55" s="95"/>
      <c r="BR55" s="95"/>
      <c r="BS55" s="95"/>
      <c r="BT55" s="95"/>
      <c r="BU55" s="95"/>
      <c r="BV55" s="95"/>
      <c r="BW55" s="95"/>
      <c r="BX55" s="95"/>
      <c r="BY55" s="95"/>
      <c r="BZ55" s="95"/>
      <c r="CA55" s="95"/>
      <c r="CB55" s="95"/>
      <c r="CC55" s="95"/>
      <c r="CD55" s="95"/>
      <c r="CE55" s="95"/>
      <c r="CF55" s="95"/>
      <c r="CG55" s="95"/>
      <c r="CH55" s="95"/>
      <c r="CI55" s="95"/>
      <c r="CJ55" s="95"/>
      <c r="CK55" s="95"/>
      <c r="CL55" s="95"/>
      <c r="CM55" s="95"/>
      <c r="CN55" s="95"/>
      <c r="CO55" s="95"/>
      <c r="CP55" s="95"/>
    </row>
    <row r="56" spans="1:121" s="39" customFormat="1" ht="14.1" customHeight="1" x14ac:dyDescent="0.2">
      <c r="A56" s="286">
        <v>5512165030</v>
      </c>
      <c r="B56" s="297" t="s">
        <v>817</v>
      </c>
      <c r="C56" s="477" t="s">
        <v>225</v>
      </c>
      <c r="D56" s="248"/>
      <c r="E56" s="265"/>
      <c r="F56" s="265"/>
      <c r="G56" s="265"/>
      <c r="H56" s="265"/>
      <c r="I56" s="265"/>
      <c r="J56" s="265"/>
      <c r="K56" s="265"/>
      <c r="L56" s="265"/>
      <c r="M56" s="265"/>
      <c r="N56" s="265"/>
      <c r="O56" s="265"/>
      <c r="P56" s="289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34"/>
      <c r="CM56" s="34"/>
      <c r="CN56" s="34"/>
      <c r="CO56" s="34"/>
      <c r="CP56" s="34"/>
    </row>
    <row r="57" spans="1:121" ht="14.1" customHeight="1" x14ac:dyDescent="0.2">
      <c r="A57" s="275">
        <v>3329329943</v>
      </c>
      <c r="B57" s="275">
        <v>1010438276</v>
      </c>
      <c r="C57" s="477" t="s">
        <v>224</v>
      </c>
      <c r="D57" s="265"/>
      <c r="E57" s="265"/>
      <c r="F57" s="265"/>
      <c r="G57" s="265"/>
      <c r="H57" s="265"/>
      <c r="I57" s="265"/>
      <c r="J57" s="265"/>
      <c r="K57" s="265"/>
      <c r="L57" s="265"/>
      <c r="M57" s="265"/>
      <c r="N57" s="265"/>
      <c r="O57" s="265"/>
      <c r="P57" s="289"/>
      <c r="CX57" s="34"/>
      <c r="CY57" s="34"/>
      <c r="CZ57" s="34"/>
      <c r="DA57" s="34"/>
      <c r="DB57" s="34"/>
      <c r="DC57" s="34"/>
      <c r="DD57" s="34"/>
      <c r="DE57" s="34"/>
      <c r="DF57" s="34"/>
      <c r="DG57" s="34"/>
      <c r="DH57" s="34"/>
      <c r="DI57" s="34"/>
      <c r="DJ57" s="34"/>
      <c r="DK57" s="34"/>
      <c r="DL57" s="34"/>
      <c r="DM57" s="34"/>
      <c r="DN57" s="34"/>
      <c r="DO57" s="34"/>
      <c r="DP57" s="34"/>
      <c r="DQ57" s="34"/>
    </row>
    <row r="58" spans="1:121" ht="14.1" customHeight="1" x14ac:dyDescent="0.2">
      <c r="A58" s="275"/>
      <c r="B58" s="297"/>
      <c r="C58" s="477"/>
      <c r="D58" s="265"/>
      <c r="E58" s="265"/>
      <c r="F58" s="265"/>
      <c r="G58" s="265"/>
      <c r="H58" s="265"/>
      <c r="I58" s="265"/>
      <c r="J58" s="265"/>
      <c r="K58" s="265"/>
      <c r="L58" s="265"/>
      <c r="M58" s="265"/>
      <c r="N58" s="265"/>
      <c r="O58" s="265"/>
      <c r="P58" s="289"/>
      <c r="CQ58" s="35"/>
      <c r="CR58" s="35"/>
      <c r="CS58" s="35"/>
      <c r="CT58" s="35"/>
      <c r="CU58" s="35"/>
      <c r="CV58" s="35"/>
      <c r="CW58" s="35"/>
    </row>
    <row r="59" spans="1:121" ht="14.1" customHeight="1" x14ac:dyDescent="0.2">
      <c r="A59" s="325" t="s">
        <v>927</v>
      </c>
      <c r="B59" s="326"/>
      <c r="C59" s="477"/>
      <c r="D59" s="265"/>
      <c r="E59" s="265"/>
      <c r="F59" s="265"/>
      <c r="G59" s="265"/>
      <c r="H59" s="265"/>
      <c r="I59" s="265"/>
      <c r="J59" s="265"/>
      <c r="K59" s="265"/>
      <c r="L59" s="265"/>
      <c r="M59" s="265"/>
      <c r="N59" s="265"/>
      <c r="O59" s="265"/>
      <c r="P59" s="289"/>
      <c r="T59" s="34" t="s">
        <v>985</v>
      </c>
      <c r="CR59" s="35"/>
      <c r="CS59" s="35"/>
      <c r="CT59" s="35"/>
      <c r="CU59" s="35"/>
      <c r="CV59" s="35"/>
      <c r="CW59" s="35"/>
    </row>
    <row r="60" spans="1:121" ht="28.15" customHeight="1" x14ac:dyDescent="0.2">
      <c r="A60" s="275">
        <v>3322899184</v>
      </c>
      <c r="B60" s="327">
        <v>1010498906</v>
      </c>
      <c r="C60" s="477" t="s">
        <v>899</v>
      </c>
      <c r="D60" s="265"/>
      <c r="E60" s="265"/>
      <c r="F60" s="265"/>
      <c r="G60" s="265"/>
      <c r="H60" s="265"/>
      <c r="I60" s="265"/>
      <c r="J60" s="265"/>
      <c r="K60" s="265"/>
      <c r="L60" s="265"/>
      <c r="M60" s="265"/>
      <c r="N60" s="265"/>
      <c r="O60" s="265"/>
      <c r="P60" s="289"/>
      <c r="CR60" s="35"/>
      <c r="CS60" s="35"/>
      <c r="CT60" s="35"/>
      <c r="CU60" s="35"/>
      <c r="CV60" s="35"/>
      <c r="CW60" s="35"/>
    </row>
    <row r="61" spans="1:121" s="96" customFormat="1" ht="14.1" customHeight="1" x14ac:dyDescent="0.2">
      <c r="A61" s="275"/>
      <c r="B61" s="297"/>
      <c r="C61" s="477"/>
      <c r="D61" s="265"/>
      <c r="E61" s="265"/>
      <c r="F61" s="265"/>
      <c r="G61" s="265"/>
      <c r="H61" s="265"/>
      <c r="I61" s="265"/>
      <c r="J61" s="265"/>
      <c r="K61" s="265"/>
      <c r="L61" s="265"/>
      <c r="M61" s="265"/>
      <c r="N61" s="265"/>
      <c r="O61" s="265"/>
      <c r="P61" s="451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95"/>
      <c r="AU61" s="95"/>
      <c r="AV61" s="95"/>
      <c r="AW61" s="95"/>
      <c r="AX61" s="95"/>
      <c r="AY61" s="95"/>
      <c r="AZ61" s="95"/>
      <c r="BA61" s="95"/>
      <c r="BB61" s="95"/>
      <c r="BC61" s="95"/>
      <c r="BD61" s="95"/>
      <c r="BE61" s="95"/>
      <c r="BF61" s="95"/>
      <c r="BG61" s="95"/>
      <c r="BH61" s="95"/>
      <c r="BI61" s="95"/>
      <c r="BJ61" s="95"/>
      <c r="BK61" s="95"/>
      <c r="BL61" s="95"/>
      <c r="BM61" s="95"/>
      <c r="BN61" s="95"/>
      <c r="BO61" s="95"/>
      <c r="BP61" s="95"/>
      <c r="BQ61" s="95"/>
      <c r="BR61" s="95"/>
      <c r="BS61" s="95"/>
      <c r="BT61" s="95"/>
      <c r="BU61" s="95"/>
      <c r="BV61" s="95"/>
      <c r="BW61" s="95"/>
      <c r="BX61" s="95"/>
      <c r="BY61" s="95"/>
      <c r="BZ61" s="95"/>
      <c r="CA61" s="95"/>
      <c r="CB61" s="95"/>
      <c r="CC61" s="95"/>
      <c r="CD61" s="95"/>
      <c r="CE61" s="95"/>
      <c r="CF61" s="95"/>
      <c r="CG61" s="95"/>
      <c r="CH61" s="95"/>
      <c r="CI61" s="95"/>
      <c r="CJ61" s="95"/>
      <c r="CK61" s="95"/>
      <c r="CL61" s="95"/>
      <c r="CM61" s="95"/>
      <c r="CN61" s="95"/>
      <c r="CO61" s="95"/>
      <c r="CP61" s="95"/>
    </row>
    <row r="62" spans="1:121" ht="14.1" customHeight="1" x14ac:dyDescent="0.2">
      <c r="A62" s="275"/>
      <c r="B62" s="297"/>
      <c r="C62" s="477"/>
      <c r="D62" s="265"/>
      <c r="E62" s="265"/>
      <c r="F62" s="265"/>
      <c r="G62" s="265"/>
      <c r="H62" s="265"/>
      <c r="I62" s="265"/>
      <c r="J62" s="265"/>
      <c r="K62" s="265"/>
      <c r="L62" s="265"/>
      <c r="M62" s="265"/>
      <c r="N62" s="265"/>
      <c r="O62" s="265"/>
      <c r="P62" s="289"/>
      <c r="CQ62" s="35"/>
      <c r="CR62" s="35"/>
      <c r="CS62" s="35"/>
      <c r="CT62" s="35"/>
      <c r="CU62" s="35"/>
      <c r="CV62" s="35"/>
      <c r="CW62" s="35"/>
    </row>
    <row r="63" spans="1:121" ht="14.1" customHeight="1" x14ac:dyDescent="0.2">
      <c r="A63" s="286"/>
      <c r="B63" s="289"/>
      <c r="C63" s="482" t="s">
        <v>509</v>
      </c>
      <c r="D63" s="328">
        <f>SUM(D4:D60)</f>
        <v>0</v>
      </c>
      <c r="E63" s="328">
        <f t="shared" ref="E63:O63" si="0">SUM(E4:E60)</f>
        <v>0</v>
      </c>
      <c r="F63" s="328">
        <f t="shared" si="0"/>
        <v>0</v>
      </c>
      <c r="G63" s="328">
        <f t="shared" si="0"/>
        <v>0</v>
      </c>
      <c r="H63" s="328">
        <f t="shared" si="0"/>
        <v>0</v>
      </c>
      <c r="I63" s="328">
        <f t="shared" si="0"/>
        <v>0</v>
      </c>
      <c r="J63" s="328">
        <f t="shared" ref="J63:K63" si="1">SUM(J4:J60)</f>
        <v>0</v>
      </c>
      <c r="K63" s="328">
        <f t="shared" si="1"/>
        <v>0</v>
      </c>
      <c r="L63" s="328">
        <f t="shared" si="0"/>
        <v>0</v>
      </c>
      <c r="M63" s="328">
        <f t="shared" si="0"/>
        <v>0</v>
      </c>
      <c r="N63" s="328">
        <f t="shared" si="0"/>
        <v>0</v>
      </c>
      <c r="O63" s="328">
        <f t="shared" si="0"/>
        <v>0</v>
      </c>
      <c r="P63" s="289"/>
      <c r="CR63" s="35"/>
      <c r="CS63" s="35"/>
      <c r="CT63" s="35"/>
      <c r="CU63" s="35"/>
      <c r="CV63" s="35"/>
      <c r="CW63" s="35"/>
    </row>
    <row r="64" spans="1:121" ht="18" x14ac:dyDescent="0.2">
      <c r="A64" s="329"/>
      <c r="B64" s="243"/>
      <c r="C64" s="356"/>
      <c r="D64" s="248"/>
      <c r="E64" s="248"/>
      <c r="F64" s="248"/>
      <c r="G64" s="248"/>
      <c r="H64" s="248"/>
      <c r="I64" s="248"/>
      <c r="J64" s="562"/>
      <c r="K64" s="248"/>
      <c r="L64" s="248"/>
      <c r="M64" s="248"/>
      <c r="N64" s="248"/>
      <c r="O64" s="248"/>
      <c r="P64" s="289"/>
    </row>
    <row r="65" spans="1:16" ht="18" x14ac:dyDescent="0.2">
      <c r="A65" s="314" t="s">
        <v>653</v>
      </c>
      <c r="B65" s="243"/>
      <c r="C65" s="356"/>
      <c r="D65" s="248"/>
      <c r="E65" s="248"/>
      <c r="F65" s="248"/>
      <c r="G65" s="248"/>
      <c r="H65" s="248"/>
      <c r="I65" s="248"/>
      <c r="J65" s="562"/>
      <c r="K65" s="248"/>
      <c r="L65" s="248"/>
      <c r="M65" s="248"/>
      <c r="N65" s="248"/>
      <c r="O65" s="248"/>
      <c r="P65" s="289"/>
    </row>
    <row r="66" spans="1:16" ht="36" x14ac:dyDescent="0.2">
      <c r="A66" s="323" t="s">
        <v>221</v>
      </c>
      <c r="B66" s="443">
        <v>1010418553</v>
      </c>
      <c r="C66" s="481" t="s">
        <v>942</v>
      </c>
      <c r="D66" s="330"/>
      <c r="E66" s="330"/>
      <c r="F66" s="330"/>
      <c r="G66" s="330"/>
      <c r="H66" s="330"/>
      <c r="I66" s="330"/>
      <c r="J66" s="330"/>
      <c r="K66" s="330"/>
      <c r="L66" s="330"/>
      <c r="M66" s="330"/>
      <c r="N66" s="330"/>
      <c r="O66" s="330"/>
      <c r="P66" s="289"/>
    </row>
    <row r="67" spans="1:16" ht="18" x14ac:dyDescent="0.2">
      <c r="A67" s="286"/>
      <c r="B67" s="289"/>
      <c r="C67" s="482" t="s">
        <v>509</v>
      </c>
      <c r="D67" s="288">
        <f t="shared" ref="D67:O67" si="2">SUM(D66:D66)</f>
        <v>0</v>
      </c>
      <c r="E67" s="288">
        <f t="shared" si="2"/>
        <v>0</v>
      </c>
      <c r="F67" s="288">
        <f t="shared" si="2"/>
        <v>0</v>
      </c>
      <c r="G67" s="288">
        <f t="shared" si="2"/>
        <v>0</v>
      </c>
      <c r="H67" s="288">
        <f t="shared" si="2"/>
        <v>0</v>
      </c>
      <c r="I67" s="288">
        <f t="shared" si="2"/>
        <v>0</v>
      </c>
      <c r="J67" s="564">
        <f>SUM(J66:J66)</f>
        <v>0</v>
      </c>
      <c r="K67" s="564">
        <f t="shared" ref="K67" si="3">SUM(K66:K66)</f>
        <v>0</v>
      </c>
      <c r="L67" s="288">
        <f>SUM(L66:L66)</f>
        <v>0</v>
      </c>
      <c r="M67" s="288">
        <f t="shared" si="2"/>
        <v>0</v>
      </c>
      <c r="N67" s="288">
        <f t="shared" si="2"/>
        <v>0</v>
      </c>
      <c r="O67" s="288">
        <f t="shared" si="2"/>
        <v>0</v>
      </c>
      <c r="P67" s="289"/>
    </row>
    <row r="68" spans="1:16" ht="18" x14ac:dyDescent="0.2">
      <c r="A68" s="329"/>
      <c r="B68" s="243"/>
      <c r="C68" s="289"/>
      <c r="D68" s="248"/>
      <c r="E68" s="248"/>
      <c r="F68" s="248"/>
      <c r="G68" s="248"/>
      <c r="H68" s="248"/>
      <c r="I68" s="248"/>
      <c r="J68" s="562"/>
      <c r="K68" s="248"/>
      <c r="L68" s="248"/>
      <c r="M68" s="248"/>
      <c r="N68" s="248"/>
      <c r="O68" s="248"/>
      <c r="P68" s="289"/>
    </row>
    <row r="69" spans="1:16" ht="18" x14ac:dyDescent="0.2">
      <c r="A69" s="286"/>
      <c r="B69" s="289"/>
      <c r="C69" s="244"/>
      <c r="D69" s="248"/>
      <c r="E69" s="248"/>
      <c r="F69" s="248"/>
      <c r="G69" s="248"/>
      <c r="H69" s="248"/>
      <c r="I69" s="248"/>
      <c r="J69" s="562"/>
      <c r="K69" s="248"/>
      <c r="L69" s="248"/>
      <c r="M69" s="248"/>
      <c r="N69" s="248"/>
      <c r="O69" s="248"/>
      <c r="P69" s="289"/>
    </row>
    <row r="70" spans="1:16" ht="18" x14ac:dyDescent="0.2">
      <c r="A70" s="286"/>
      <c r="B70" s="289"/>
      <c r="C70" s="244"/>
      <c r="D70" s="248"/>
      <c r="E70" s="248"/>
      <c r="F70" s="248"/>
      <c r="G70" s="248"/>
      <c r="H70" s="248"/>
      <c r="I70" s="248"/>
      <c r="J70" s="562"/>
      <c r="K70" s="248"/>
      <c r="L70" s="248"/>
      <c r="M70" s="248"/>
      <c r="N70" s="248"/>
      <c r="O70" s="248"/>
      <c r="P70" s="289"/>
    </row>
    <row r="71" spans="1:16" ht="18" x14ac:dyDescent="0.2">
      <c r="A71" s="329"/>
      <c r="B71" s="289"/>
      <c r="C71" s="244"/>
      <c r="D71" s="248"/>
      <c r="E71" s="248"/>
      <c r="F71" s="248"/>
      <c r="G71" s="248"/>
      <c r="H71" s="248"/>
      <c r="I71" s="248"/>
      <c r="J71" s="562"/>
      <c r="K71" s="248"/>
      <c r="L71" s="248"/>
      <c r="M71" s="248"/>
      <c r="N71" s="248"/>
      <c r="O71" s="248"/>
      <c r="P71" s="289"/>
    </row>
    <row r="72" spans="1:16" ht="18" x14ac:dyDescent="0.2">
      <c r="A72" s="329"/>
      <c r="B72" s="289"/>
      <c r="C72" s="244"/>
      <c r="D72" s="248"/>
      <c r="E72" s="248"/>
      <c r="F72" s="248"/>
      <c r="G72" s="248"/>
      <c r="H72" s="248"/>
      <c r="I72" s="248"/>
      <c r="J72" s="562"/>
      <c r="K72" s="248"/>
      <c r="L72" s="248"/>
      <c r="M72" s="248"/>
      <c r="N72" s="248"/>
      <c r="O72" s="248"/>
      <c r="P72" s="289"/>
    </row>
    <row r="73" spans="1:16" ht="18" x14ac:dyDescent="0.2">
      <c r="A73" s="329"/>
      <c r="B73" s="289"/>
      <c r="C73" s="287" t="s">
        <v>103</v>
      </c>
      <c r="D73" s="331">
        <f>SUM(D63+D67)</f>
        <v>0</v>
      </c>
      <c r="E73" s="331">
        <f t="shared" ref="E73:O73" si="4">SUM(E63+E67)</f>
        <v>0</v>
      </c>
      <c r="F73" s="331">
        <f t="shared" si="4"/>
        <v>0</v>
      </c>
      <c r="G73" s="331">
        <f t="shared" si="4"/>
        <v>0</v>
      </c>
      <c r="H73" s="331">
        <f t="shared" si="4"/>
        <v>0</v>
      </c>
      <c r="I73" s="331">
        <f t="shared" si="4"/>
        <v>0</v>
      </c>
      <c r="J73" s="331">
        <f t="shared" ref="J73:K73" si="5">SUM(J63+J67)</f>
        <v>0</v>
      </c>
      <c r="K73" s="331">
        <f t="shared" si="5"/>
        <v>0</v>
      </c>
      <c r="L73" s="331">
        <f t="shared" si="4"/>
        <v>0</v>
      </c>
      <c r="M73" s="331">
        <f t="shared" si="4"/>
        <v>0</v>
      </c>
      <c r="N73" s="331">
        <f t="shared" si="4"/>
        <v>0</v>
      </c>
      <c r="O73" s="331">
        <f t="shared" si="4"/>
        <v>0</v>
      </c>
      <c r="P73" s="289"/>
    </row>
    <row r="74" spans="1:16" ht="18" x14ac:dyDescent="0.2">
      <c r="A74" s="329"/>
      <c r="B74" s="289"/>
      <c r="C74" s="244"/>
      <c r="D74" s="248"/>
      <c r="E74" s="248"/>
      <c r="F74" s="248"/>
      <c r="G74" s="248"/>
      <c r="H74" s="248"/>
      <c r="I74" s="248"/>
      <c r="J74" s="562"/>
      <c r="K74" s="248"/>
      <c r="L74" s="248"/>
      <c r="M74" s="248"/>
      <c r="N74" s="248"/>
      <c r="O74" s="248"/>
      <c r="P74" s="289"/>
    </row>
    <row r="75" spans="1:16" ht="18" x14ac:dyDescent="0.2">
      <c r="A75" s="315"/>
      <c r="B75" s="289"/>
      <c r="C75" s="244"/>
      <c r="D75" s="248"/>
      <c r="E75" s="248"/>
      <c r="F75" s="248"/>
      <c r="G75" s="248"/>
      <c r="H75" s="248"/>
      <c r="I75" s="248"/>
      <c r="J75" s="562"/>
      <c r="K75" s="248"/>
      <c r="L75" s="248"/>
      <c r="M75" s="248"/>
      <c r="N75" s="248"/>
      <c r="O75" s="248"/>
      <c r="P75" s="289"/>
    </row>
    <row r="76" spans="1:16" ht="18" x14ac:dyDescent="0.2">
      <c r="A76" s="333"/>
      <c r="B76" s="289"/>
      <c r="C76" s="244"/>
      <c r="D76" s="248"/>
      <c r="E76" s="248"/>
      <c r="F76" s="248"/>
      <c r="G76" s="248"/>
      <c r="H76" s="248"/>
      <c r="I76" s="248"/>
      <c r="J76" s="562"/>
      <c r="K76" s="248"/>
      <c r="L76" s="248"/>
      <c r="M76" s="248"/>
      <c r="N76" s="248"/>
      <c r="O76" s="248"/>
      <c r="P76" s="289"/>
    </row>
    <row r="77" spans="1:16" ht="18" x14ac:dyDescent="0.2">
      <c r="A77" s="329"/>
      <c r="B77" s="289"/>
      <c r="C77" s="287" t="s">
        <v>957</v>
      </c>
      <c r="D77" s="441"/>
      <c r="E77" s="441"/>
      <c r="F77" s="441"/>
      <c r="G77" s="441"/>
      <c r="H77" s="441"/>
      <c r="I77" s="441"/>
      <c r="J77" s="441"/>
      <c r="K77" s="441"/>
      <c r="L77" s="441"/>
      <c r="M77" s="441"/>
      <c r="N77" s="441"/>
      <c r="O77" s="441"/>
      <c r="P77" s="289"/>
    </row>
    <row r="78" spans="1:16" ht="18" x14ac:dyDescent="0.2">
      <c r="A78" s="329"/>
      <c r="B78" s="289"/>
      <c r="C78" s="334" t="s">
        <v>1199</v>
      </c>
      <c r="D78" s="324">
        <f>D77*0.35</f>
        <v>0</v>
      </c>
      <c r="E78" s="324">
        <f t="shared" ref="E78:O78" si="6">E77*0.35</f>
        <v>0</v>
      </c>
      <c r="F78" s="324">
        <f t="shared" si="6"/>
        <v>0</v>
      </c>
      <c r="G78" s="324">
        <f t="shared" si="6"/>
        <v>0</v>
      </c>
      <c r="H78" s="324">
        <f t="shared" si="6"/>
        <v>0</v>
      </c>
      <c r="I78" s="324">
        <f t="shared" si="6"/>
        <v>0</v>
      </c>
      <c r="J78" s="324">
        <f t="shared" ref="J78:K78" si="7">J77*0.35</f>
        <v>0</v>
      </c>
      <c r="K78" s="324">
        <f t="shared" si="7"/>
        <v>0</v>
      </c>
      <c r="L78" s="324">
        <f t="shared" si="6"/>
        <v>0</v>
      </c>
      <c r="M78" s="324">
        <f t="shared" si="6"/>
        <v>0</v>
      </c>
      <c r="N78" s="324">
        <f t="shared" si="6"/>
        <v>0</v>
      </c>
      <c r="O78" s="324">
        <f t="shared" si="6"/>
        <v>0</v>
      </c>
      <c r="P78" s="289"/>
    </row>
    <row r="79" spans="1:16" ht="18" x14ac:dyDescent="0.2">
      <c r="A79" s="335"/>
      <c r="B79" s="289"/>
      <c r="C79" s="334" t="s">
        <v>978</v>
      </c>
      <c r="D79" s="324">
        <f>D77*0.65</f>
        <v>0</v>
      </c>
      <c r="E79" s="324">
        <f t="shared" ref="E79:O79" si="8">E77*0.65</f>
        <v>0</v>
      </c>
      <c r="F79" s="324">
        <f t="shared" si="8"/>
        <v>0</v>
      </c>
      <c r="G79" s="324">
        <f t="shared" si="8"/>
        <v>0</v>
      </c>
      <c r="H79" s="324">
        <f t="shared" si="8"/>
        <v>0</v>
      </c>
      <c r="I79" s="324">
        <f t="shared" si="8"/>
        <v>0</v>
      </c>
      <c r="J79" s="324">
        <f t="shared" ref="J79:K79" si="9">J77*0.65</f>
        <v>0</v>
      </c>
      <c r="K79" s="324">
        <f t="shared" si="9"/>
        <v>0</v>
      </c>
      <c r="L79" s="324">
        <f t="shared" si="8"/>
        <v>0</v>
      </c>
      <c r="M79" s="324">
        <f t="shared" si="8"/>
        <v>0</v>
      </c>
      <c r="N79" s="324">
        <f t="shared" si="8"/>
        <v>0</v>
      </c>
      <c r="O79" s="324">
        <f t="shared" si="8"/>
        <v>0</v>
      </c>
      <c r="P79" s="289"/>
    </row>
    <row r="80" spans="1:16" ht="18" x14ac:dyDescent="0.2">
      <c r="A80" s="317"/>
      <c r="B80" s="289"/>
      <c r="C80" s="244"/>
      <c r="D80" s="248"/>
      <c r="E80" s="248"/>
      <c r="F80" s="248"/>
      <c r="G80" s="248"/>
      <c r="H80" s="248"/>
      <c r="I80" s="248"/>
      <c r="J80" s="248"/>
    </row>
    <row r="81" spans="1:10" ht="18" x14ac:dyDescent="0.2">
      <c r="A81" s="317"/>
      <c r="B81" s="289"/>
      <c r="C81" s="244"/>
      <c r="D81" s="248"/>
      <c r="E81" s="248"/>
      <c r="F81" s="248"/>
      <c r="G81" s="248"/>
      <c r="H81" s="248"/>
      <c r="I81" s="248"/>
      <c r="J81" s="248"/>
    </row>
    <row r="82" spans="1:10" ht="18" x14ac:dyDescent="0.2">
      <c r="A82" s="317"/>
      <c r="B82" s="289"/>
      <c r="C82" s="244"/>
      <c r="D82" s="248"/>
      <c r="E82" s="248"/>
      <c r="F82" s="248"/>
      <c r="G82" s="248"/>
      <c r="H82" s="248"/>
      <c r="I82" s="248"/>
      <c r="J82" s="248"/>
    </row>
    <row r="83" spans="1:10" ht="18" x14ac:dyDescent="0.2">
      <c r="A83" s="317"/>
      <c r="B83" s="289"/>
      <c r="C83" s="244"/>
      <c r="D83" s="248"/>
      <c r="E83" s="248"/>
      <c r="F83" s="248"/>
      <c r="G83" s="248"/>
      <c r="H83" s="248"/>
      <c r="I83" s="248"/>
      <c r="J83" s="248"/>
    </row>
    <row r="84" spans="1:10" ht="18" x14ac:dyDescent="0.2">
      <c r="A84" s="317"/>
      <c r="B84" s="289"/>
      <c r="C84" s="244"/>
      <c r="D84" s="248"/>
      <c r="E84" s="248"/>
      <c r="F84" s="248"/>
      <c r="G84" s="248"/>
      <c r="H84" s="248"/>
      <c r="I84" s="248"/>
      <c r="J84" s="248"/>
    </row>
    <row r="85" spans="1:10" ht="18" x14ac:dyDescent="0.2">
      <c r="A85" s="317"/>
      <c r="B85" s="289"/>
      <c r="C85" s="244"/>
      <c r="D85" s="248"/>
      <c r="E85" s="248"/>
      <c r="F85" s="248"/>
      <c r="G85" s="248"/>
      <c r="H85" s="248"/>
      <c r="I85" s="248"/>
      <c r="J85" s="248"/>
    </row>
    <row r="86" spans="1:10" ht="18" x14ac:dyDescent="0.2">
      <c r="A86" s="317"/>
      <c r="B86" s="289"/>
      <c r="C86" s="244"/>
      <c r="D86" s="248"/>
      <c r="E86" s="248"/>
      <c r="F86" s="248"/>
      <c r="G86" s="248"/>
      <c r="H86" s="248"/>
      <c r="I86" s="248"/>
      <c r="J86" s="248"/>
    </row>
    <row r="87" spans="1:10" ht="18" x14ac:dyDescent="0.2">
      <c r="A87" s="317"/>
      <c r="B87" s="289"/>
      <c r="C87" s="244"/>
      <c r="D87" s="248"/>
      <c r="E87" s="248"/>
      <c r="F87" s="248"/>
      <c r="G87" s="248"/>
      <c r="H87" s="248"/>
      <c r="I87" s="248"/>
      <c r="J87" s="248"/>
    </row>
    <row r="88" spans="1:10" ht="18" x14ac:dyDescent="0.2">
      <c r="A88" s="317"/>
      <c r="B88" s="289"/>
      <c r="C88" s="244"/>
      <c r="D88" s="248"/>
      <c r="E88" s="248"/>
      <c r="F88" s="248"/>
      <c r="G88" s="248"/>
      <c r="H88" s="248"/>
      <c r="I88" s="248"/>
      <c r="J88" s="248"/>
    </row>
    <row r="89" spans="1:10" ht="18" x14ac:dyDescent="0.2">
      <c r="A89" s="317"/>
      <c r="B89" s="289"/>
      <c r="C89" s="244"/>
      <c r="D89" s="248"/>
      <c r="E89" s="248"/>
      <c r="F89" s="248"/>
      <c r="G89" s="248"/>
      <c r="H89" s="248"/>
      <c r="I89" s="248"/>
      <c r="J89" s="248"/>
    </row>
    <row r="90" spans="1:10" ht="18" x14ac:dyDescent="0.2">
      <c r="A90" s="317"/>
      <c r="B90" s="289"/>
      <c r="C90" s="244"/>
      <c r="D90" s="248"/>
      <c r="E90" s="248"/>
      <c r="F90" s="248"/>
      <c r="G90" s="248"/>
      <c r="H90" s="248"/>
      <c r="I90" s="248"/>
      <c r="J90" s="248"/>
    </row>
    <row r="91" spans="1:10" ht="18" x14ac:dyDescent="0.2">
      <c r="A91" s="317"/>
      <c r="B91" s="289"/>
      <c r="C91" s="244"/>
      <c r="D91" s="248"/>
      <c r="E91" s="248"/>
      <c r="F91" s="248"/>
      <c r="G91" s="248"/>
      <c r="H91" s="248"/>
      <c r="I91" s="248"/>
      <c r="J91" s="248"/>
    </row>
    <row r="92" spans="1:10" ht="18" x14ac:dyDescent="0.2">
      <c r="A92" s="336"/>
      <c r="B92" s="289"/>
      <c r="C92" s="244"/>
      <c r="D92" s="248"/>
      <c r="E92" s="248"/>
      <c r="F92" s="248"/>
      <c r="G92" s="248"/>
      <c r="H92" s="248"/>
      <c r="I92" s="248"/>
      <c r="J92" s="248"/>
    </row>
    <row r="93" spans="1:10" ht="18" x14ac:dyDescent="0.2">
      <c r="A93" s="317"/>
      <c r="B93" s="289"/>
      <c r="C93" s="244"/>
      <c r="D93" s="248"/>
      <c r="E93" s="248"/>
      <c r="F93" s="248"/>
      <c r="G93" s="248"/>
      <c r="H93" s="248"/>
      <c r="I93" s="248"/>
      <c r="J93" s="248"/>
    </row>
    <row r="94" spans="1:10" ht="18" x14ac:dyDescent="0.2">
      <c r="A94" s="317"/>
      <c r="B94" s="289"/>
      <c r="C94" s="244"/>
      <c r="D94" s="248"/>
      <c r="E94" s="248"/>
      <c r="F94" s="248"/>
      <c r="G94" s="248"/>
      <c r="H94" s="248"/>
      <c r="I94" s="248"/>
      <c r="J94" s="248"/>
    </row>
    <row r="95" spans="1:10" ht="18" x14ac:dyDescent="0.2">
      <c r="A95" s="317"/>
      <c r="B95" s="289"/>
      <c r="C95" s="244"/>
      <c r="D95" s="248"/>
      <c r="E95" s="248"/>
      <c r="F95" s="248"/>
      <c r="G95" s="248"/>
      <c r="H95" s="248"/>
      <c r="I95" s="248"/>
      <c r="J95" s="248"/>
    </row>
    <row r="96" spans="1:10" ht="18" x14ac:dyDescent="0.2">
      <c r="A96" s="329"/>
      <c r="B96" s="289"/>
      <c r="C96" s="244"/>
      <c r="D96" s="248"/>
      <c r="E96" s="248"/>
      <c r="F96" s="248"/>
      <c r="G96" s="248"/>
      <c r="H96" s="248"/>
      <c r="I96" s="248"/>
      <c r="J96" s="248"/>
    </row>
    <row r="97" spans="1:10" ht="18" x14ac:dyDescent="0.2">
      <c r="A97" s="335"/>
      <c r="B97" s="289"/>
      <c r="C97" s="244"/>
      <c r="D97" s="248"/>
      <c r="E97" s="248"/>
      <c r="F97" s="248"/>
      <c r="G97" s="248"/>
      <c r="H97" s="248"/>
      <c r="I97" s="248"/>
      <c r="J97" s="248"/>
    </row>
    <row r="98" spans="1:10" ht="18" x14ac:dyDescent="0.2">
      <c r="A98" s="329"/>
      <c r="B98" s="289"/>
      <c r="C98" s="244"/>
      <c r="D98" s="248"/>
      <c r="E98" s="248"/>
      <c r="F98" s="248"/>
      <c r="G98" s="248"/>
      <c r="H98" s="248"/>
      <c r="I98" s="248"/>
      <c r="J98" s="248"/>
    </row>
    <row r="99" spans="1:10" ht="18" x14ac:dyDescent="0.2">
      <c r="A99" s="286"/>
      <c r="B99" s="289"/>
      <c r="C99" s="244"/>
      <c r="D99" s="248"/>
      <c r="E99" s="248"/>
      <c r="F99" s="248"/>
      <c r="G99" s="248"/>
      <c r="H99" s="248"/>
      <c r="I99" s="248"/>
      <c r="J99" s="248"/>
    </row>
    <row r="100" spans="1:10" ht="18" x14ac:dyDescent="0.2">
      <c r="A100" s="286"/>
      <c r="B100" s="289"/>
      <c r="C100" s="244"/>
      <c r="D100" s="248"/>
      <c r="E100" s="248"/>
      <c r="F100" s="248"/>
      <c r="G100" s="248"/>
      <c r="H100" s="248"/>
      <c r="I100" s="248"/>
      <c r="J100" s="248"/>
    </row>
    <row r="101" spans="1:10" ht="18" x14ac:dyDescent="0.2">
      <c r="A101" s="286"/>
      <c r="B101" s="289"/>
      <c r="C101" s="244"/>
      <c r="D101" s="248"/>
      <c r="E101" s="248"/>
      <c r="F101" s="248"/>
      <c r="G101" s="248"/>
      <c r="H101" s="248"/>
      <c r="I101" s="248"/>
      <c r="J101" s="248"/>
    </row>
    <row r="102" spans="1:10" ht="18" x14ac:dyDescent="0.2">
      <c r="A102" s="286"/>
      <c r="B102" s="289"/>
      <c r="C102" s="244"/>
      <c r="D102" s="248"/>
      <c r="E102" s="248"/>
      <c r="F102" s="248"/>
      <c r="G102" s="248"/>
      <c r="H102" s="248"/>
      <c r="I102" s="248"/>
      <c r="J102" s="248"/>
    </row>
    <row r="103" spans="1:10" ht="18" x14ac:dyDescent="0.2">
      <c r="A103" s="286"/>
      <c r="B103" s="289"/>
      <c r="C103" s="244"/>
      <c r="D103" s="248"/>
      <c r="E103" s="248"/>
      <c r="F103" s="248"/>
      <c r="G103" s="248"/>
      <c r="H103" s="248"/>
      <c r="I103" s="248"/>
      <c r="J103" s="248"/>
    </row>
    <row r="104" spans="1:10" ht="18" x14ac:dyDescent="0.2">
      <c r="A104" s="286"/>
      <c r="B104" s="289"/>
      <c r="C104" s="244"/>
      <c r="D104" s="248"/>
      <c r="E104" s="248"/>
      <c r="F104" s="248"/>
      <c r="G104" s="248"/>
      <c r="H104" s="248"/>
      <c r="I104" s="248"/>
      <c r="J104" s="248"/>
    </row>
    <row r="105" spans="1:10" ht="18" x14ac:dyDescent="0.2">
      <c r="A105" s="286"/>
      <c r="B105" s="289"/>
      <c r="C105" s="244"/>
      <c r="D105" s="248"/>
      <c r="E105" s="248"/>
      <c r="F105" s="248"/>
      <c r="G105" s="248"/>
      <c r="H105" s="248"/>
      <c r="I105" s="248"/>
      <c r="J105" s="248"/>
    </row>
    <row r="106" spans="1:10" ht="18" x14ac:dyDescent="0.2">
      <c r="A106" s="286"/>
      <c r="B106" s="289"/>
      <c r="C106" s="244"/>
      <c r="D106" s="248"/>
      <c r="E106" s="248"/>
      <c r="F106" s="248"/>
      <c r="G106" s="248"/>
      <c r="H106" s="248"/>
      <c r="I106" s="248"/>
      <c r="J106" s="248"/>
    </row>
    <row r="107" spans="1:10" ht="18" x14ac:dyDescent="0.2">
      <c r="A107" s="286"/>
      <c r="B107" s="289"/>
      <c r="C107" s="244"/>
      <c r="D107" s="248"/>
      <c r="E107" s="248"/>
      <c r="F107" s="248"/>
      <c r="G107" s="248"/>
      <c r="H107" s="248"/>
      <c r="I107" s="248"/>
      <c r="J107" s="248"/>
    </row>
    <row r="108" spans="1:10" ht="18" x14ac:dyDescent="0.2">
      <c r="A108" s="286"/>
      <c r="B108" s="289"/>
      <c r="C108" s="244"/>
      <c r="D108" s="248"/>
      <c r="E108" s="248"/>
      <c r="F108" s="248"/>
      <c r="G108" s="248"/>
      <c r="H108" s="248"/>
      <c r="I108" s="248"/>
      <c r="J108" s="248"/>
    </row>
    <row r="109" spans="1:10" ht="18" x14ac:dyDescent="0.2">
      <c r="A109" s="286"/>
      <c r="B109" s="289"/>
      <c r="C109" s="244"/>
      <c r="D109" s="248"/>
      <c r="E109" s="248"/>
      <c r="F109" s="248"/>
      <c r="G109" s="248"/>
      <c r="H109" s="248"/>
      <c r="I109" s="248"/>
      <c r="J109" s="248"/>
    </row>
    <row r="110" spans="1:10" ht="18" x14ac:dyDescent="0.2">
      <c r="A110" s="286"/>
      <c r="B110" s="289"/>
      <c r="C110" s="244"/>
      <c r="D110" s="248"/>
      <c r="E110" s="248"/>
      <c r="F110" s="248"/>
      <c r="G110" s="248"/>
      <c r="H110" s="248"/>
      <c r="I110" s="248"/>
      <c r="J110" s="248"/>
    </row>
    <row r="111" spans="1:10" ht="18" x14ac:dyDescent="0.2">
      <c r="A111" s="286"/>
      <c r="B111" s="289"/>
      <c r="C111" s="244"/>
      <c r="D111" s="248"/>
      <c r="E111" s="248"/>
      <c r="F111" s="248"/>
      <c r="G111" s="248"/>
      <c r="H111" s="248"/>
      <c r="I111" s="248"/>
      <c r="J111" s="248"/>
    </row>
    <row r="112" spans="1:10" ht="18" x14ac:dyDescent="0.2">
      <c r="A112" s="286"/>
      <c r="B112" s="289"/>
      <c r="C112" s="244"/>
      <c r="D112" s="248"/>
      <c r="E112" s="248"/>
      <c r="F112" s="248"/>
      <c r="G112" s="248"/>
      <c r="H112" s="248"/>
      <c r="I112" s="248"/>
      <c r="J112" s="248"/>
    </row>
    <row r="113" spans="1:10" ht="18" x14ac:dyDescent="0.2">
      <c r="A113" s="286"/>
      <c r="B113" s="289"/>
      <c r="C113" s="244"/>
      <c r="D113" s="248"/>
      <c r="E113" s="248"/>
      <c r="F113" s="248"/>
      <c r="G113" s="248"/>
      <c r="H113" s="248"/>
      <c r="I113" s="248"/>
      <c r="J113" s="248"/>
    </row>
    <row r="114" spans="1:10" ht="18" x14ac:dyDescent="0.2">
      <c r="A114" s="286"/>
      <c r="B114" s="289"/>
      <c r="C114" s="244"/>
      <c r="D114" s="248"/>
      <c r="E114" s="248"/>
      <c r="F114" s="248"/>
      <c r="G114" s="248"/>
      <c r="H114" s="248"/>
      <c r="I114" s="248"/>
      <c r="J114" s="248"/>
    </row>
    <row r="115" spans="1:10" ht="18" x14ac:dyDescent="0.2">
      <c r="A115" s="286"/>
      <c r="B115" s="289"/>
      <c r="C115" s="244"/>
      <c r="D115" s="248"/>
      <c r="E115" s="248"/>
      <c r="F115" s="248"/>
      <c r="G115" s="248"/>
      <c r="H115" s="248"/>
      <c r="I115" s="248"/>
      <c r="J115" s="248"/>
    </row>
    <row r="116" spans="1:10" ht="18" x14ac:dyDescent="0.2">
      <c r="A116" s="286"/>
      <c r="B116" s="289"/>
      <c r="C116" s="244"/>
      <c r="D116" s="248"/>
      <c r="E116" s="248"/>
      <c r="F116" s="248"/>
      <c r="G116" s="248"/>
      <c r="H116" s="248"/>
      <c r="I116" s="248"/>
      <c r="J116" s="248"/>
    </row>
    <row r="117" spans="1:10" ht="18" x14ac:dyDescent="0.2">
      <c r="A117" s="286"/>
      <c r="B117" s="289"/>
      <c r="C117" s="244"/>
      <c r="D117" s="248"/>
      <c r="E117" s="248"/>
      <c r="F117" s="248"/>
      <c r="G117" s="248"/>
      <c r="H117" s="248"/>
      <c r="I117" s="248"/>
      <c r="J117" s="248"/>
    </row>
    <row r="118" spans="1:10" ht="18" x14ac:dyDescent="0.2">
      <c r="A118" s="286"/>
      <c r="B118" s="289"/>
      <c r="C118" s="244"/>
      <c r="D118" s="248"/>
      <c r="E118" s="248"/>
      <c r="F118" s="248"/>
      <c r="G118" s="248"/>
      <c r="H118" s="248"/>
      <c r="I118" s="248"/>
      <c r="J118" s="248"/>
    </row>
    <row r="119" spans="1:10" ht="18" x14ac:dyDescent="0.2">
      <c r="A119" s="286"/>
      <c r="B119" s="289"/>
      <c r="C119" s="244"/>
      <c r="D119" s="248"/>
      <c r="E119" s="248"/>
      <c r="F119" s="248"/>
      <c r="G119" s="248"/>
      <c r="H119" s="248"/>
      <c r="I119" s="248"/>
      <c r="J119" s="248"/>
    </row>
    <row r="120" spans="1:10" ht="18" x14ac:dyDescent="0.2">
      <c r="A120" s="286"/>
      <c r="B120" s="289"/>
      <c r="C120" s="244"/>
      <c r="D120" s="248"/>
      <c r="E120" s="248"/>
      <c r="F120" s="248"/>
      <c r="G120" s="248"/>
      <c r="H120" s="248"/>
      <c r="I120" s="248"/>
      <c r="J120" s="248"/>
    </row>
    <row r="121" spans="1:10" ht="18" x14ac:dyDescent="0.2">
      <c r="A121" s="286"/>
      <c r="B121" s="289"/>
      <c r="C121" s="244"/>
      <c r="D121" s="248"/>
      <c r="E121" s="248"/>
      <c r="F121" s="248"/>
      <c r="G121" s="248"/>
      <c r="H121" s="248"/>
      <c r="I121" s="248"/>
      <c r="J121" s="248"/>
    </row>
    <row r="122" spans="1:10" ht="18" x14ac:dyDescent="0.2">
      <c r="A122" s="286"/>
      <c r="B122" s="289"/>
      <c r="C122" s="244"/>
      <c r="D122" s="248"/>
      <c r="E122" s="248"/>
      <c r="F122" s="248"/>
      <c r="G122" s="248"/>
      <c r="H122" s="248"/>
      <c r="I122" s="248"/>
      <c r="J122" s="248"/>
    </row>
    <row r="123" spans="1:10" ht="18" x14ac:dyDescent="0.2">
      <c r="A123" s="286"/>
      <c r="B123" s="289"/>
      <c r="C123" s="244"/>
      <c r="D123" s="248"/>
      <c r="E123" s="248"/>
      <c r="F123" s="248"/>
      <c r="G123" s="248"/>
      <c r="H123" s="248"/>
      <c r="I123" s="248"/>
      <c r="J123" s="248"/>
    </row>
    <row r="124" spans="1:10" ht="18" x14ac:dyDescent="0.2">
      <c r="A124" s="286"/>
      <c r="B124" s="289"/>
      <c r="C124" s="244"/>
      <c r="D124" s="248"/>
      <c r="E124" s="248"/>
      <c r="F124" s="248"/>
      <c r="G124" s="248"/>
      <c r="H124" s="248"/>
      <c r="I124" s="248"/>
      <c r="J124" s="248"/>
    </row>
    <row r="125" spans="1:10" ht="18" x14ac:dyDescent="0.2">
      <c r="A125" s="286"/>
      <c r="B125" s="289"/>
      <c r="C125" s="244"/>
      <c r="D125" s="248"/>
      <c r="E125" s="248"/>
      <c r="F125" s="248"/>
      <c r="G125" s="248"/>
      <c r="H125" s="248"/>
      <c r="I125" s="248"/>
      <c r="J125" s="248"/>
    </row>
    <row r="126" spans="1:10" ht="18" x14ac:dyDescent="0.2">
      <c r="A126" s="286"/>
      <c r="B126" s="289"/>
      <c r="C126" s="244"/>
      <c r="D126" s="248"/>
      <c r="E126" s="248"/>
      <c r="F126" s="248"/>
      <c r="G126" s="248"/>
      <c r="H126" s="248"/>
      <c r="I126" s="248"/>
      <c r="J126" s="248"/>
    </row>
    <row r="127" spans="1:10" ht="18" x14ac:dyDescent="0.2">
      <c r="A127" s="286"/>
      <c r="B127" s="289"/>
      <c r="C127" s="244"/>
      <c r="D127" s="248"/>
      <c r="E127" s="248"/>
      <c r="F127" s="248"/>
      <c r="G127" s="248"/>
      <c r="H127" s="248"/>
      <c r="I127" s="248"/>
      <c r="J127" s="248"/>
    </row>
    <row r="128" spans="1:10" ht="18" x14ac:dyDescent="0.2">
      <c r="A128" s="286"/>
      <c r="B128" s="289"/>
      <c r="C128" s="244"/>
      <c r="D128" s="248"/>
      <c r="E128" s="248"/>
      <c r="F128" s="248"/>
      <c r="G128" s="248"/>
      <c r="H128" s="248"/>
      <c r="I128" s="248"/>
      <c r="J128" s="248"/>
    </row>
    <row r="129" spans="1:10" ht="18" x14ac:dyDescent="0.2">
      <c r="A129" s="286"/>
      <c r="B129" s="289"/>
      <c r="C129" s="244"/>
      <c r="D129" s="248"/>
      <c r="E129" s="248"/>
      <c r="F129" s="248"/>
      <c r="G129" s="248"/>
      <c r="H129" s="248"/>
      <c r="I129" s="248"/>
      <c r="J129" s="248"/>
    </row>
    <row r="130" spans="1:10" ht="18" x14ac:dyDescent="0.2">
      <c r="A130" s="286"/>
      <c r="B130" s="289"/>
      <c r="C130" s="244"/>
      <c r="D130" s="248"/>
      <c r="E130" s="248"/>
      <c r="F130" s="248"/>
      <c r="G130" s="248"/>
      <c r="H130" s="248"/>
      <c r="I130" s="248"/>
      <c r="J130" s="248"/>
    </row>
    <row r="131" spans="1:10" ht="18" x14ac:dyDescent="0.2">
      <c r="A131" s="286"/>
      <c r="B131" s="289"/>
      <c r="C131" s="244"/>
      <c r="D131" s="248"/>
      <c r="E131" s="248"/>
      <c r="F131" s="248"/>
      <c r="G131" s="248"/>
      <c r="H131" s="248"/>
      <c r="I131" s="248"/>
      <c r="J131" s="248"/>
    </row>
    <row r="132" spans="1:10" ht="18" x14ac:dyDescent="0.2">
      <c r="A132" s="286"/>
      <c r="B132" s="289"/>
      <c r="C132" s="244"/>
      <c r="D132" s="248"/>
      <c r="E132" s="248"/>
      <c r="F132" s="248"/>
      <c r="G132" s="248"/>
      <c r="H132" s="248"/>
      <c r="I132" s="248"/>
      <c r="J132" s="248"/>
    </row>
    <row r="133" spans="1:10" ht="18" x14ac:dyDescent="0.2">
      <c r="A133" s="286"/>
      <c r="B133" s="289"/>
      <c r="C133" s="244"/>
      <c r="D133" s="248"/>
      <c r="E133" s="248"/>
      <c r="F133" s="248"/>
      <c r="G133" s="248"/>
      <c r="H133" s="248"/>
      <c r="I133" s="248"/>
      <c r="J133" s="248"/>
    </row>
    <row r="134" spans="1:10" ht="18" x14ac:dyDescent="0.2">
      <c r="A134" s="286"/>
      <c r="B134" s="289"/>
      <c r="C134" s="244"/>
      <c r="D134" s="248"/>
      <c r="E134" s="248"/>
      <c r="F134" s="248"/>
      <c r="G134" s="248"/>
      <c r="H134" s="248"/>
      <c r="I134" s="248"/>
      <c r="J134" s="248"/>
    </row>
    <row r="135" spans="1:10" ht="18" x14ac:dyDescent="0.2">
      <c r="A135" s="286"/>
      <c r="B135" s="289"/>
      <c r="C135" s="244"/>
      <c r="D135" s="248"/>
      <c r="E135" s="248"/>
      <c r="F135" s="248"/>
      <c r="G135" s="248"/>
      <c r="H135" s="248"/>
      <c r="I135" s="248"/>
      <c r="J135" s="248"/>
    </row>
    <row r="136" spans="1:10" ht="18" x14ac:dyDescent="0.2">
      <c r="A136" s="286"/>
      <c r="B136" s="289"/>
      <c r="C136" s="244"/>
      <c r="D136" s="248"/>
      <c r="E136" s="248"/>
      <c r="F136" s="248"/>
      <c r="G136" s="248"/>
      <c r="H136" s="248"/>
      <c r="I136" s="248"/>
      <c r="J136" s="248"/>
    </row>
    <row r="137" spans="1:10" ht="18" x14ac:dyDescent="0.2">
      <c r="A137" s="286"/>
      <c r="B137" s="289"/>
      <c r="C137" s="244"/>
      <c r="D137" s="248"/>
      <c r="E137" s="248"/>
      <c r="F137" s="248"/>
      <c r="G137" s="248"/>
      <c r="H137" s="248"/>
      <c r="I137" s="248"/>
      <c r="J137" s="248"/>
    </row>
    <row r="138" spans="1:10" ht="18" x14ac:dyDescent="0.2">
      <c r="A138" s="286"/>
      <c r="B138" s="289"/>
      <c r="C138" s="244"/>
      <c r="D138" s="248"/>
      <c r="E138" s="248"/>
      <c r="F138" s="248"/>
      <c r="G138" s="248"/>
      <c r="H138" s="248"/>
      <c r="I138" s="248"/>
      <c r="J138" s="248"/>
    </row>
    <row r="139" spans="1:10" ht="18" x14ac:dyDescent="0.2">
      <c r="A139" s="286"/>
      <c r="B139" s="289"/>
      <c r="C139" s="244"/>
      <c r="D139" s="248"/>
      <c r="E139" s="248"/>
      <c r="F139" s="248"/>
      <c r="G139" s="248"/>
      <c r="H139" s="248"/>
      <c r="I139" s="248"/>
      <c r="J139" s="248"/>
    </row>
    <row r="140" spans="1:10" ht="18" x14ac:dyDescent="0.2">
      <c r="A140" s="286"/>
      <c r="B140" s="289"/>
      <c r="C140" s="244"/>
      <c r="D140" s="248"/>
      <c r="E140" s="248"/>
      <c r="F140" s="248"/>
      <c r="G140" s="248"/>
      <c r="H140" s="248"/>
      <c r="I140" s="248"/>
      <c r="J140" s="248"/>
    </row>
    <row r="141" spans="1:10" ht="18" x14ac:dyDescent="0.2">
      <c r="A141" s="286"/>
      <c r="B141" s="289"/>
      <c r="C141" s="244"/>
      <c r="D141" s="248"/>
      <c r="E141" s="248"/>
      <c r="F141" s="248"/>
      <c r="G141" s="248"/>
      <c r="H141" s="248"/>
      <c r="I141" s="248"/>
      <c r="J141" s="248"/>
    </row>
    <row r="142" spans="1:10" ht="18" x14ac:dyDescent="0.2">
      <c r="A142" s="286"/>
      <c r="B142" s="289"/>
      <c r="C142" s="244"/>
      <c r="D142" s="248"/>
      <c r="E142" s="248"/>
      <c r="F142" s="248"/>
      <c r="G142" s="248"/>
      <c r="H142" s="248"/>
      <c r="I142" s="248"/>
      <c r="J142" s="248"/>
    </row>
    <row r="143" spans="1:10" ht="18" x14ac:dyDescent="0.2">
      <c r="A143" s="286"/>
      <c r="B143" s="289"/>
      <c r="C143" s="244"/>
      <c r="D143" s="248"/>
      <c r="E143" s="248"/>
      <c r="F143" s="248"/>
      <c r="G143" s="248"/>
      <c r="H143" s="248"/>
      <c r="I143" s="248"/>
      <c r="J143" s="248"/>
    </row>
    <row r="144" spans="1:10" ht="18" x14ac:dyDescent="0.2">
      <c r="A144" s="286"/>
      <c r="B144" s="289"/>
      <c r="C144" s="244"/>
      <c r="D144" s="248"/>
      <c r="E144" s="248"/>
      <c r="F144" s="248"/>
      <c r="G144" s="248"/>
      <c r="H144" s="248"/>
      <c r="I144" s="248"/>
      <c r="J144" s="248"/>
    </row>
    <row r="145" spans="1:10" ht="18" x14ac:dyDescent="0.2">
      <c r="A145" s="286"/>
      <c r="B145" s="289"/>
      <c r="C145" s="244"/>
      <c r="D145" s="248"/>
      <c r="E145" s="248"/>
      <c r="F145" s="248"/>
      <c r="G145" s="248"/>
      <c r="H145" s="248"/>
      <c r="I145" s="248"/>
      <c r="J145" s="248"/>
    </row>
    <row r="146" spans="1:10" ht="18" x14ac:dyDescent="0.2">
      <c r="A146" s="286"/>
      <c r="B146" s="289"/>
      <c r="C146" s="244"/>
      <c r="D146" s="248"/>
      <c r="E146" s="248"/>
      <c r="F146" s="248"/>
      <c r="G146" s="248"/>
      <c r="H146" s="248"/>
      <c r="I146" s="248"/>
      <c r="J146" s="248"/>
    </row>
    <row r="147" spans="1:10" ht="18" x14ac:dyDescent="0.2">
      <c r="A147" s="286"/>
      <c r="B147" s="289"/>
      <c r="C147" s="244"/>
      <c r="D147" s="248"/>
      <c r="E147" s="248"/>
      <c r="F147" s="248"/>
      <c r="G147" s="248"/>
      <c r="H147" s="248"/>
      <c r="I147" s="248"/>
      <c r="J147" s="248"/>
    </row>
    <row r="148" spans="1:10" ht="18" x14ac:dyDescent="0.2">
      <c r="A148" s="286"/>
      <c r="B148" s="289"/>
      <c r="C148" s="244"/>
      <c r="D148" s="248"/>
      <c r="E148" s="248"/>
      <c r="F148" s="248"/>
      <c r="G148" s="248"/>
      <c r="H148" s="248"/>
      <c r="I148" s="248"/>
      <c r="J148" s="248"/>
    </row>
    <row r="149" spans="1:10" ht="18" x14ac:dyDescent="0.2">
      <c r="A149" s="286"/>
      <c r="B149" s="289"/>
      <c r="C149" s="244"/>
      <c r="D149" s="248"/>
      <c r="E149" s="248"/>
      <c r="F149" s="248"/>
      <c r="G149" s="248"/>
      <c r="H149" s="248"/>
      <c r="I149" s="248"/>
      <c r="J149" s="248"/>
    </row>
    <row r="150" spans="1:10" ht="18" x14ac:dyDescent="0.2">
      <c r="A150" s="286"/>
      <c r="B150" s="289"/>
      <c r="C150" s="244"/>
      <c r="D150" s="248"/>
      <c r="E150" s="248"/>
      <c r="F150" s="248"/>
      <c r="G150" s="248"/>
      <c r="H150" s="248"/>
      <c r="I150" s="248"/>
      <c r="J150" s="248"/>
    </row>
    <row r="151" spans="1:10" ht="18" x14ac:dyDescent="0.2">
      <c r="A151" s="286"/>
      <c r="B151" s="289"/>
      <c r="C151" s="244"/>
      <c r="D151" s="248"/>
      <c r="E151" s="248"/>
      <c r="F151" s="248"/>
      <c r="G151" s="248"/>
      <c r="H151" s="248"/>
      <c r="I151" s="248"/>
      <c r="J151" s="248"/>
    </row>
    <row r="152" spans="1:10" ht="18" x14ac:dyDescent="0.2">
      <c r="A152" s="286"/>
      <c r="B152" s="289"/>
      <c r="C152" s="244"/>
      <c r="D152" s="248"/>
      <c r="E152" s="248"/>
      <c r="F152" s="248"/>
      <c r="G152" s="248"/>
      <c r="H152" s="248"/>
      <c r="I152" s="248"/>
      <c r="J152" s="248"/>
    </row>
    <row r="153" spans="1:10" ht="18" x14ac:dyDescent="0.2">
      <c r="A153" s="286"/>
      <c r="B153" s="289"/>
      <c r="C153" s="244"/>
      <c r="D153" s="248"/>
      <c r="E153" s="248"/>
      <c r="F153" s="248"/>
      <c r="G153" s="248"/>
      <c r="H153" s="248"/>
      <c r="I153" s="248"/>
      <c r="J153" s="248"/>
    </row>
    <row r="154" spans="1:10" ht="18" x14ac:dyDescent="0.2">
      <c r="A154" s="286"/>
      <c r="B154" s="289"/>
      <c r="C154" s="244"/>
      <c r="D154" s="248"/>
      <c r="E154" s="248"/>
      <c r="F154" s="248"/>
      <c r="G154" s="248"/>
      <c r="H154" s="248"/>
      <c r="I154" s="248"/>
      <c r="J154" s="248"/>
    </row>
    <row r="155" spans="1:10" ht="18" x14ac:dyDescent="0.2">
      <c r="A155" s="286"/>
      <c r="B155" s="289"/>
      <c r="C155" s="244"/>
      <c r="D155" s="248"/>
      <c r="E155" s="248"/>
      <c r="F155" s="248"/>
      <c r="G155" s="248"/>
      <c r="H155" s="248"/>
      <c r="I155" s="248"/>
      <c r="J155" s="248"/>
    </row>
    <row r="156" spans="1:10" ht="18" x14ac:dyDescent="0.2">
      <c r="A156" s="286"/>
      <c r="B156" s="289"/>
      <c r="C156" s="244"/>
      <c r="D156" s="248"/>
      <c r="E156" s="248"/>
      <c r="F156" s="248"/>
      <c r="G156" s="248"/>
      <c r="H156" s="248"/>
      <c r="I156" s="248"/>
      <c r="J156" s="248"/>
    </row>
    <row r="157" spans="1:10" ht="18" x14ac:dyDescent="0.2">
      <c r="A157" s="286"/>
      <c r="B157" s="289"/>
      <c r="C157" s="244"/>
      <c r="D157" s="248"/>
      <c r="E157" s="248"/>
      <c r="F157" s="248"/>
      <c r="G157" s="248"/>
      <c r="H157" s="248"/>
      <c r="I157" s="248"/>
      <c r="J157" s="248"/>
    </row>
    <row r="158" spans="1:10" ht="18" x14ac:dyDescent="0.2">
      <c r="A158" s="286"/>
      <c r="B158" s="289"/>
      <c r="C158" s="244"/>
      <c r="D158" s="248"/>
      <c r="E158" s="248"/>
      <c r="F158" s="248"/>
      <c r="G158" s="248"/>
      <c r="H158" s="248"/>
      <c r="I158" s="248"/>
      <c r="J158" s="248"/>
    </row>
    <row r="159" spans="1:10" ht="18" x14ac:dyDescent="0.2">
      <c r="A159" s="286"/>
      <c r="B159" s="289"/>
      <c r="C159" s="244"/>
      <c r="D159" s="248"/>
      <c r="E159" s="248"/>
      <c r="F159" s="248"/>
      <c r="G159" s="248"/>
      <c r="H159" s="248"/>
      <c r="I159" s="248"/>
      <c r="J159" s="248"/>
    </row>
    <row r="160" spans="1:10" ht="18" x14ac:dyDescent="0.2">
      <c r="A160" s="286"/>
      <c r="B160" s="289"/>
      <c r="C160" s="244"/>
      <c r="D160" s="248"/>
      <c r="E160" s="248"/>
      <c r="F160" s="248"/>
      <c r="G160" s="248"/>
      <c r="H160" s="248"/>
      <c r="I160" s="248"/>
      <c r="J160" s="248"/>
    </row>
    <row r="161" spans="1:10" ht="18" x14ac:dyDescent="0.2">
      <c r="A161" s="286"/>
      <c r="B161" s="289"/>
      <c r="C161" s="244"/>
      <c r="D161" s="248"/>
      <c r="E161" s="248"/>
      <c r="F161" s="248"/>
      <c r="G161" s="248"/>
      <c r="H161" s="248"/>
      <c r="I161" s="248"/>
      <c r="J161" s="248"/>
    </row>
    <row r="162" spans="1:10" ht="18" x14ac:dyDescent="0.2">
      <c r="A162" s="286"/>
      <c r="B162" s="289"/>
      <c r="C162" s="244"/>
      <c r="D162" s="248"/>
      <c r="E162" s="248"/>
      <c r="F162" s="248"/>
      <c r="G162" s="248"/>
      <c r="H162" s="248"/>
      <c r="I162" s="248"/>
      <c r="J162" s="248"/>
    </row>
    <row r="163" spans="1:10" ht="18" x14ac:dyDescent="0.2">
      <c r="A163" s="286"/>
      <c r="B163" s="289"/>
      <c r="C163" s="244"/>
      <c r="D163" s="248"/>
      <c r="E163" s="248"/>
      <c r="F163" s="248"/>
      <c r="G163" s="248"/>
      <c r="H163" s="248"/>
      <c r="I163" s="248"/>
      <c r="J163" s="248"/>
    </row>
    <row r="164" spans="1:10" ht="18" x14ac:dyDescent="0.2">
      <c r="A164" s="286"/>
      <c r="B164" s="289"/>
      <c r="C164" s="244"/>
      <c r="D164" s="248"/>
      <c r="E164" s="248"/>
      <c r="F164" s="248"/>
      <c r="G164" s="248"/>
      <c r="H164" s="248"/>
      <c r="I164" s="248"/>
      <c r="J164" s="248"/>
    </row>
    <row r="165" spans="1:10" ht="18" x14ac:dyDescent="0.2">
      <c r="A165" s="286"/>
      <c r="B165" s="289"/>
      <c r="C165" s="244"/>
      <c r="D165" s="248"/>
      <c r="E165" s="248"/>
      <c r="F165" s="248"/>
      <c r="G165" s="248"/>
      <c r="H165" s="248"/>
      <c r="I165" s="248"/>
      <c r="J165" s="248"/>
    </row>
    <row r="166" spans="1:10" ht="18" x14ac:dyDescent="0.2">
      <c r="A166" s="286"/>
      <c r="B166" s="289"/>
      <c r="C166" s="244"/>
      <c r="D166" s="248"/>
      <c r="E166" s="248"/>
      <c r="F166" s="248"/>
      <c r="G166" s="248"/>
      <c r="H166" s="248"/>
      <c r="I166" s="248"/>
      <c r="J166" s="248"/>
    </row>
    <row r="167" spans="1:10" ht="18" x14ac:dyDescent="0.2">
      <c r="A167" s="286"/>
      <c r="B167" s="289"/>
      <c r="C167" s="244"/>
      <c r="D167" s="248"/>
      <c r="E167" s="248"/>
      <c r="F167" s="248"/>
      <c r="G167" s="248"/>
      <c r="H167" s="248"/>
      <c r="I167" s="248"/>
      <c r="J167" s="248"/>
    </row>
    <row r="168" spans="1:10" ht="18" x14ac:dyDescent="0.2">
      <c r="A168" s="286"/>
      <c r="B168" s="289"/>
      <c r="C168" s="244"/>
      <c r="D168" s="248"/>
      <c r="E168" s="248"/>
      <c r="F168" s="248"/>
      <c r="G168" s="248"/>
      <c r="H168" s="248"/>
      <c r="I168" s="248"/>
      <c r="J168" s="248"/>
    </row>
    <row r="169" spans="1:10" ht="18" x14ac:dyDescent="0.2">
      <c r="A169" s="286"/>
      <c r="B169" s="289"/>
      <c r="C169" s="244"/>
      <c r="D169" s="248"/>
      <c r="E169" s="248"/>
      <c r="F169" s="248"/>
      <c r="G169" s="248"/>
      <c r="H169" s="248"/>
      <c r="I169" s="248"/>
      <c r="J169" s="248"/>
    </row>
    <row r="170" spans="1:10" ht="18" x14ac:dyDescent="0.2">
      <c r="A170" s="286"/>
      <c r="B170" s="289"/>
      <c r="C170" s="244"/>
      <c r="D170" s="248"/>
      <c r="E170" s="248"/>
      <c r="F170" s="248"/>
      <c r="G170" s="248"/>
      <c r="H170" s="248"/>
      <c r="I170" s="248"/>
      <c r="J170" s="248"/>
    </row>
    <row r="171" spans="1:10" ht="18" x14ac:dyDescent="0.2">
      <c r="A171" s="286"/>
      <c r="B171" s="289"/>
      <c r="C171" s="244"/>
      <c r="D171" s="248"/>
      <c r="E171" s="248"/>
      <c r="F171" s="248"/>
      <c r="G171" s="248"/>
      <c r="H171" s="248"/>
      <c r="I171" s="248"/>
      <c r="J171" s="248"/>
    </row>
    <row r="172" spans="1:10" ht="18" x14ac:dyDescent="0.2">
      <c r="A172" s="286"/>
      <c r="B172" s="289"/>
      <c r="C172" s="244"/>
      <c r="D172" s="248"/>
      <c r="E172" s="248"/>
      <c r="F172" s="248"/>
      <c r="G172" s="248"/>
      <c r="H172" s="248"/>
      <c r="I172" s="248"/>
      <c r="J172" s="248"/>
    </row>
    <row r="173" spans="1:10" ht="18" x14ac:dyDescent="0.2">
      <c r="A173" s="286"/>
      <c r="B173" s="289"/>
      <c r="C173" s="244"/>
      <c r="D173" s="248"/>
      <c r="E173" s="248"/>
      <c r="F173" s="248"/>
      <c r="G173" s="248"/>
      <c r="H173" s="248"/>
      <c r="I173" s="248"/>
      <c r="J173" s="248"/>
    </row>
    <row r="174" spans="1:10" ht="18" x14ac:dyDescent="0.2">
      <c r="A174" s="286"/>
      <c r="B174" s="289"/>
      <c r="C174" s="244"/>
      <c r="D174" s="248"/>
      <c r="E174" s="248"/>
      <c r="F174" s="248"/>
      <c r="G174" s="248"/>
      <c r="H174" s="248"/>
      <c r="I174" s="248"/>
      <c r="J174" s="248"/>
    </row>
    <row r="175" spans="1:10" ht="18" x14ac:dyDescent="0.2">
      <c r="A175" s="286"/>
      <c r="B175" s="289"/>
      <c r="C175" s="244"/>
      <c r="D175" s="248"/>
      <c r="E175" s="248"/>
      <c r="F175" s="248"/>
      <c r="G175" s="248"/>
      <c r="H175" s="248"/>
      <c r="I175" s="248"/>
      <c r="J175" s="248"/>
    </row>
    <row r="176" spans="1:10" ht="18" x14ac:dyDescent="0.2">
      <c r="A176" s="286"/>
      <c r="B176" s="289"/>
      <c r="C176" s="244"/>
      <c r="D176" s="248"/>
      <c r="E176" s="248"/>
      <c r="F176" s="248"/>
      <c r="G176" s="248"/>
      <c r="H176" s="248"/>
      <c r="I176" s="248"/>
      <c r="J176" s="248"/>
    </row>
    <row r="177" spans="1:10" ht="18" x14ac:dyDescent="0.2">
      <c r="A177" s="286"/>
      <c r="B177" s="289"/>
      <c r="C177" s="244"/>
      <c r="D177" s="248"/>
      <c r="E177" s="248"/>
      <c r="F177" s="248"/>
      <c r="G177" s="248"/>
      <c r="H177" s="248"/>
      <c r="I177" s="248"/>
      <c r="J177" s="248"/>
    </row>
    <row r="178" spans="1:10" ht="18" x14ac:dyDescent="0.2">
      <c r="A178" s="286"/>
      <c r="B178" s="289"/>
      <c r="C178" s="244"/>
      <c r="D178" s="248"/>
      <c r="E178" s="248"/>
      <c r="F178" s="248"/>
      <c r="G178" s="248"/>
      <c r="H178" s="248"/>
      <c r="I178" s="248"/>
      <c r="J178" s="248"/>
    </row>
    <row r="179" spans="1:10" ht="18" x14ac:dyDescent="0.2">
      <c r="A179" s="286"/>
      <c r="B179" s="289"/>
      <c r="C179" s="244"/>
      <c r="D179" s="248"/>
      <c r="E179" s="248"/>
      <c r="F179" s="248"/>
      <c r="G179" s="248"/>
      <c r="H179" s="248"/>
      <c r="I179" s="248"/>
      <c r="J179" s="248"/>
    </row>
    <row r="180" spans="1:10" ht="18" x14ac:dyDescent="0.2">
      <c r="A180" s="286"/>
      <c r="B180" s="289"/>
      <c r="C180" s="244"/>
      <c r="D180" s="248"/>
      <c r="E180" s="248"/>
      <c r="F180" s="248"/>
      <c r="G180" s="248"/>
      <c r="H180" s="248"/>
      <c r="I180" s="248"/>
      <c r="J180" s="248"/>
    </row>
    <row r="181" spans="1:10" ht="18" x14ac:dyDescent="0.2">
      <c r="A181" s="286"/>
      <c r="B181" s="289"/>
      <c r="C181" s="244"/>
      <c r="D181" s="248"/>
      <c r="E181" s="248"/>
      <c r="F181" s="248"/>
      <c r="G181" s="248"/>
      <c r="H181" s="248"/>
      <c r="I181" s="248"/>
      <c r="J181" s="248"/>
    </row>
    <row r="182" spans="1:10" ht="18" x14ac:dyDescent="0.2">
      <c r="A182" s="286"/>
      <c r="B182" s="289"/>
      <c r="C182" s="244"/>
      <c r="D182" s="248"/>
      <c r="E182" s="248"/>
      <c r="F182" s="248"/>
      <c r="G182" s="248"/>
      <c r="H182" s="248"/>
      <c r="I182" s="248"/>
      <c r="J182" s="248"/>
    </row>
    <row r="183" spans="1:10" ht="18" x14ac:dyDescent="0.2">
      <c r="A183" s="286"/>
      <c r="B183" s="289"/>
      <c r="C183" s="244"/>
      <c r="D183" s="248"/>
      <c r="E183" s="248"/>
      <c r="F183" s="248"/>
      <c r="G183" s="248"/>
      <c r="H183" s="248"/>
      <c r="I183" s="248"/>
      <c r="J183" s="248"/>
    </row>
    <row r="184" spans="1:10" ht="18" x14ac:dyDescent="0.2">
      <c r="A184" s="286"/>
      <c r="B184" s="289"/>
      <c r="C184" s="244"/>
      <c r="D184" s="248"/>
      <c r="E184" s="248"/>
      <c r="F184" s="248"/>
      <c r="G184" s="248"/>
      <c r="H184" s="248"/>
      <c r="I184" s="248"/>
      <c r="J184" s="248"/>
    </row>
    <row r="185" spans="1:10" ht="18" x14ac:dyDescent="0.2">
      <c r="A185" s="286"/>
      <c r="B185" s="289"/>
      <c r="C185" s="244"/>
      <c r="D185" s="248"/>
      <c r="E185" s="248"/>
      <c r="F185" s="248"/>
      <c r="G185" s="248"/>
      <c r="H185" s="248"/>
      <c r="I185" s="248"/>
      <c r="J185" s="248"/>
    </row>
    <row r="186" spans="1:10" ht="18" x14ac:dyDescent="0.2">
      <c r="A186" s="286"/>
      <c r="B186" s="289"/>
      <c r="C186" s="244"/>
      <c r="D186" s="248"/>
      <c r="E186" s="248"/>
      <c r="F186" s="248"/>
      <c r="G186" s="248"/>
      <c r="H186" s="248"/>
      <c r="I186" s="248"/>
      <c r="J186" s="248"/>
    </row>
    <row r="187" spans="1:10" ht="18" x14ac:dyDescent="0.2">
      <c r="A187" s="286"/>
      <c r="B187" s="289"/>
      <c r="C187" s="244"/>
      <c r="D187" s="248"/>
      <c r="E187" s="248"/>
      <c r="F187" s="248"/>
      <c r="G187" s="248"/>
      <c r="H187" s="248"/>
      <c r="I187" s="248"/>
      <c r="J187" s="248"/>
    </row>
    <row r="188" spans="1:10" ht="18" x14ac:dyDescent="0.2">
      <c r="A188" s="286"/>
      <c r="B188" s="289"/>
      <c r="C188" s="244"/>
      <c r="D188" s="248"/>
      <c r="E188" s="248"/>
      <c r="F188" s="248"/>
      <c r="G188" s="248"/>
      <c r="H188" s="248"/>
      <c r="I188" s="248"/>
      <c r="J188" s="248"/>
    </row>
    <row r="189" spans="1:10" ht="18" x14ac:dyDescent="0.2">
      <c r="A189" s="286"/>
      <c r="B189" s="289"/>
      <c r="C189" s="244"/>
      <c r="D189" s="248"/>
      <c r="E189" s="248"/>
      <c r="F189" s="248"/>
      <c r="G189" s="248"/>
      <c r="H189" s="248"/>
      <c r="I189" s="248"/>
      <c r="J189" s="248"/>
    </row>
    <row r="190" spans="1:10" ht="18" x14ac:dyDescent="0.2">
      <c r="A190" s="286"/>
      <c r="B190" s="289"/>
      <c r="C190" s="244"/>
      <c r="D190" s="248"/>
      <c r="E190" s="248"/>
      <c r="F190" s="248"/>
      <c r="G190" s="248"/>
      <c r="H190" s="248"/>
      <c r="I190" s="248"/>
      <c r="J190" s="248"/>
    </row>
    <row r="191" spans="1:10" ht="18" x14ac:dyDescent="0.2">
      <c r="A191" s="286"/>
      <c r="B191" s="289"/>
      <c r="C191" s="244"/>
      <c r="D191" s="248"/>
      <c r="E191" s="248"/>
      <c r="F191" s="248"/>
      <c r="G191" s="248"/>
      <c r="H191" s="248"/>
      <c r="I191" s="248"/>
      <c r="J191" s="248"/>
    </row>
    <row r="192" spans="1:10" ht="18" x14ac:dyDescent="0.2">
      <c r="A192" s="286"/>
      <c r="B192" s="289"/>
      <c r="C192" s="244"/>
      <c r="D192" s="248"/>
      <c r="E192" s="248"/>
      <c r="F192" s="248"/>
      <c r="G192" s="248"/>
      <c r="H192" s="248"/>
      <c r="I192" s="248"/>
      <c r="J192" s="248"/>
    </row>
    <row r="193" spans="1:10" ht="18" x14ac:dyDescent="0.2">
      <c r="A193" s="286"/>
      <c r="B193" s="289"/>
      <c r="C193" s="244"/>
      <c r="D193" s="248"/>
      <c r="E193" s="248"/>
      <c r="F193" s="248"/>
      <c r="G193" s="248"/>
      <c r="H193" s="248"/>
      <c r="I193" s="248"/>
      <c r="J193" s="248"/>
    </row>
    <row r="194" spans="1:10" ht="18" x14ac:dyDescent="0.2">
      <c r="A194" s="286"/>
      <c r="B194" s="289"/>
      <c r="C194" s="244"/>
      <c r="D194" s="248"/>
      <c r="E194" s="248"/>
      <c r="F194" s="248"/>
      <c r="G194" s="248"/>
      <c r="H194" s="248"/>
      <c r="I194" s="248"/>
      <c r="J194" s="248"/>
    </row>
    <row r="195" spans="1:10" ht="18" x14ac:dyDescent="0.2">
      <c r="A195" s="286"/>
      <c r="B195" s="289"/>
      <c r="C195" s="244"/>
      <c r="D195" s="248"/>
      <c r="E195" s="248"/>
      <c r="F195" s="248"/>
      <c r="G195" s="248"/>
      <c r="H195" s="248"/>
      <c r="I195" s="248"/>
      <c r="J195" s="248"/>
    </row>
    <row r="196" spans="1:10" ht="18" x14ac:dyDescent="0.2">
      <c r="A196" s="286"/>
      <c r="B196" s="289"/>
      <c r="C196" s="244"/>
      <c r="D196" s="248"/>
      <c r="E196" s="248"/>
      <c r="F196" s="248"/>
      <c r="G196" s="248"/>
      <c r="H196" s="248"/>
      <c r="I196" s="248"/>
      <c r="J196" s="248"/>
    </row>
    <row r="197" spans="1:10" ht="18" x14ac:dyDescent="0.2">
      <c r="A197" s="286"/>
      <c r="B197" s="289"/>
      <c r="C197" s="244"/>
      <c r="D197" s="248"/>
      <c r="E197" s="248"/>
      <c r="F197" s="248"/>
      <c r="G197" s="248"/>
      <c r="H197" s="248"/>
      <c r="I197" s="248"/>
      <c r="J197" s="248"/>
    </row>
    <row r="198" spans="1:10" ht="18" x14ac:dyDescent="0.2">
      <c r="A198" s="286"/>
      <c r="B198" s="289"/>
      <c r="C198" s="244"/>
      <c r="D198" s="248"/>
      <c r="E198" s="248"/>
      <c r="F198" s="248"/>
      <c r="G198" s="248"/>
      <c r="H198" s="248"/>
      <c r="I198" s="248"/>
      <c r="J198" s="248"/>
    </row>
    <row r="199" spans="1:10" ht="18" x14ac:dyDescent="0.2">
      <c r="A199" s="286"/>
      <c r="B199" s="289"/>
      <c r="C199" s="244"/>
      <c r="D199" s="248"/>
      <c r="E199" s="248"/>
      <c r="F199" s="248"/>
      <c r="G199" s="248"/>
      <c r="H199" s="248"/>
      <c r="I199" s="248"/>
      <c r="J199" s="248"/>
    </row>
    <row r="200" spans="1:10" ht="18" x14ac:dyDescent="0.2">
      <c r="A200" s="286"/>
      <c r="B200" s="289"/>
      <c r="C200" s="244"/>
      <c r="D200" s="248"/>
      <c r="E200" s="248"/>
      <c r="F200" s="248"/>
      <c r="G200" s="248"/>
      <c r="H200" s="248"/>
      <c r="I200" s="248"/>
      <c r="J200" s="248"/>
    </row>
    <row r="201" spans="1:10" ht="18" x14ac:dyDescent="0.2">
      <c r="A201" s="286"/>
      <c r="B201" s="289"/>
      <c r="C201" s="244"/>
      <c r="D201" s="248"/>
      <c r="E201" s="248"/>
      <c r="F201" s="248"/>
      <c r="G201" s="248"/>
      <c r="H201" s="248"/>
      <c r="I201" s="248"/>
      <c r="J201" s="248"/>
    </row>
    <row r="202" spans="1:10" ht="18" x14ac:dyDescent="0.2">
      <c r="A202" s="286"/>
      <c r="B202" s="289"/>
      <c r="C202" s="244"/>
      <c r="D202" s="248"/>
      <c r="E202" s="248"/>
      <c r="F202" s="248"/>
      <c r="G202" s="248"/>
      <c r="H202" s="248"/>
      <c r="I202" s="248"/>
      <c r="J202" s="248"/>
    </row>
    <row r="203" spans="1:10" ht="18" x14ac:dyDescent="0.2">
      <c r="A203" s="286"/>
      <c r="B203" s="289"/>
      <c r="C203" s="244"/>
      <c r="D203" s="248"/>
      <c r="E203" s="248"/>
      <c r="F203" s="248"/>
      <c r="G203" s="248"/>
      <c r="H203" s="248"/>
      <c r="I203" s="248"/>
      <c r="J203" s="248"/>
    </row>
    <row r="204" spans="1:10" ht="18" x14ac:dyDescent="0.2">
      <c r="A204" s="286"/>
      <c r="B204" s="289"/>
      <c r="C204" s="244"/>
      <c r="D204" s="248"/>
      <c r="E204" s="248"/>
      <c r="F204" s="248"/>
      <c r="G204" s="248"/>
      <c r="H204" s="248"/>
      <c r="I204" s="248"/>
      <c r="J204" s="248"/>
    </row>
    <row r="205" spans="1:10" ht="18" x14ac:dyDescent="0.2">
      <c r="A205" s="286"/>
      <c r="B205" s="289"/>
      <c r="C205" s="244"/>
      <c r="D205" s="248"/>
      <c r="E205" s="248"/>
      <c r="F205" s="248"/>
      <c r="G205" s="248"/>
      <c r="H205" s="248"/>
      <c r="I205" s="248"/>
      <c r="J205" s="248"/>
    </row>
    <row r="206" spans="1:10" ht="18" x14ac:dyDescent="0.2">
      <c r="A206" s="286"/>
      <c r="B206" s="289"/>
      <c r="C206" s="244"/>
      <c r="D206" s="248"/>
      <c r="E206" s="248"/>
      <c r="F206" s="248"/>
      <c r="G206" s="248"/>
      <c r="H206" s="248"/>
      <c r="I206" s="248"/>
      <c r="J206" s="248"/>
    </row>
    <row r="207" spans="1:10" ht="18" x14ac:dyDescent="0.2">
      <c r="A207" s="286"/>
      <c r="B207" s="289"/>
      <c r="C207" s="244"/>
      <c r="D207" s="248"/>
      <c r="E207" s="248"/>
      <c r="F207" s="248"/>
      <c r="G207" s="248"/>
      <c r="H207" s="248"/>
      <c r="I207" s="248"/>
      <c r="J207" s="248"/>
    </row>
    <row r="208" spans="1:10" ht="18" x14ac:dyDescent="0.2">
      <c r="A208" s="286"/>
      <c r="B208" s="289"/>
      <c r="C208" s="244"/>
      <c r="D208" s="248"/>
      <c r="E208" s="248"/>
      <c r="F208" s="248"/>
      <c r="G208" s="248"/>
      <c r="H208" s="248"/>
      <c r="I208" s="248"/>
      <c r="J208" s="248"/>
    </row>
    <row r="209" spans="1:10" ht="18" x14ac:dyDescent="0.2">
      <c r="A209" s="286"/>
      <c r="B209" s="289"/>
      <c r="C209" s="244"/>
      <c r="D209" s="248"/>
      <c r="E209" s="248"/>
      <c r="F209" s="248"/>
      <c r="G209" s="248"/>
      <c r="H209" s="248"/>
      <c r="I209" s="248"/>
      <c r="J209" s="248"/>
    </row>
    <row r="40770" spans="1:1" x14ac:dyDescent="0.2">
      <c r="A40770" s="49">
        <f>SUM(A1:A40769)</f>
        <v>127442752026</v>
      </c>
    </row>
  </sheetData>
  <mergeCells count="1">
    <mergeCell ref="A1:C1"/>
  </mergeCells>
  <pageMargins left="1" right="0" top="1" bottom="1" header="0" footer="0"/>
  <pageSetup scale="37" firstPageNumber="6" fitToHeight="2" orientation="landscape" r:id="rId1"/>
  <headerFooter alignWithMargins="0">
    <oddFooter>&amp;L&amp;8&amp;F  &amp;A&amp;R&amp;8&amp;D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DB40938"/>
  <sheetViews>
    <sheetView zoomScale="90" zoomScaleNormal="90" workbookViewId="0">
      <selection activeCell="D2" sqref="D2:O2"/>
    </sheetView>
  </sheetViews>
  <sheetFormatPr defaultColWidth="16.33203125" defaultRowHeight="15" x14ac:dyDescent="0.2"/>
  <cols>
    <col min="1" max="1" width="14.33203125" style="49" customWidth="1"/>
    <col min="2" max="2" width="14.33203125" style="34" customWidth="1"/>
    <col min="3" max="3" width="36.5546875" style="47" customWidth="1"/>
    <col min="4" max="15" width="15.21875" style="34" customWidth="1"/>
    <col min="16" max="103" width="16.33203125" style="34"/>
    <col min="104" max="16384" width="16.33203125" style="35"/>
  </cols>
  <sheetData>
    <row r="1" spans="1:106" ht="21.6" customHeight="1" x14ac:dyDescent="0.2">
      <c r="A1" s="709" t="s">
        <v>634</v>
      </c>
      <c r="B1" s="710"/>
      <c r="C1" s="710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</row>
    <row r="2" spans="1:106" s="61" customFormat="1" ht="29.45" customHeight="1" x14ac:dyDescent="0.2">
      <c r="A2" s="239" t="s">
        <v>0</v>
      </c>
      <c r="B2" s="239" t="s">
        <v>1</v>
      </c>
      <c r="C2" s="241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</row>
    <row r="3" spans="1:106" ht="33" customHeight="1" x14ac:dyDescent="0.2">
      <c r="A3" s="293" t="s">
        <v>1215</v>
      </c>
      <c r="B3" s="289"/>
      <c r="C3" s="244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CZ3" s="34"/>
      <c r="DA3" s="34"/>
      <c r="DB3" s="34"/>
    </row>
    <row r="4" spans="1:106" ht="14.1" customHeight="1" x14ac:dyDescent="0.2">
      <c r="A4" s="286">
        <v>7232340487</v>
      </c>
      <c r="B4" s="286">
        <v>1009502888</v>
      </c>
      <c r="C4" s="244" t="s">
        <v>226</v>
      </c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CZ4" s="34"/>
      <c r="DA4" s="34"/>
      <c r="DB4" s="34"/>
    </row>
    <row r="5" spans="1:106" ht="14.1" customHeight="1" x14ac:dyDescent="0.2">
      <c r="A5" s="286"/>
      <c r="B5" s="289"/>
      <c r="C5" s="287" t="s">
        <v>103</v>
      </c>
      <c r="D5" s="298">
        <f t="shared" ref="D5:O5" si="0">SUM(D4:D4)</f>
        <v>0</v>
      </c>
      <c r="E5" s="298">
        <f t="shared" si="0"/>
        <v>0</v>
      </c>
      <c r="F5" s="298">
        <f t="shared" si="0"/>
        <v>0</v>
      </c>
      <c r="G5" s="298">
        <f t="shared" si="0"/>
        <v>0</v>
      </c>
      <c r="H5" s="298">
        <f t="shared" si="0"/>
        <v>0</v>
      </c>
      <c r="I5" s="298">
        <f t="shared" si="0"/>
        <v>0</v>
      </c>
      <c r="J5" s="298">
        <f t="shared" si="0"/>
        <v>0</v>
      </c>
      <c r="K5" s="298">
        <f t="shared" si="0"/>
        <v>0</v>
      </c>
      <c r="L5" s="298">
        <f t="shared" si="0"/>
        <v>0</v>
      </c>
      <c r="M5" s="298">
        <f t="shared" si="0"/>
        <v>0</v>
      </c>
      <c r="N5" s="298">
        <f t="shared" si="0"/>
        <v>0</v>
      </c>
      <c r="O5" s="298">
        <f t="shared" si="0"/>
        <v>0</v>
      </c>
      <c r="CZ5" s="34"/>
      <c r="DA5" s="34"/>
      <c r="DB5" s="34"/>
    </row>
    <row r="6" spans="1:106" s="60" customFormat="1" ht="14.1" customHeight="1" x14ac:dyDescent="0.2">
      <c r="A6" s="286"/>
      <c r="B6" s="289"/>
      <c r="C6" s="244"/>
      <c r="D6" s="338"/>
      <c r="E6" s="338"/>
      <c r="F6" s="338"/>
      <c r="G6" s="338"/>
      <c r="H6" s="338"/>
      <c r="I6" s="338"/>
      <c r="J6" s="338"/>
      <c r="K6" s="338"/>
      <c r="L6" s="338"/>
      <c r="M6" s="338"/>
      <c r="N6" s="338"/>
      <c r="O6" s="338"/>
    </row>
    <row r="7" spans="1:106" ht="18" x14ac:dyDescent="0.2">
      <c r="A7" s="286"/>
      <c r="B7" s="289"/>
      <c r="C7" s="244"/>
      <c r="D7" s="289"/>
      <c r="E7" s="289"/>
      <c r="F7" s="289"/>
      <c r="G7" s="289"/>
      <c r="H7" s="289"/>
      <c r="I7" s="289"/>
      <c r="J7" s="289"/>
      <c r="K7" s="289"/>
      <c r="L7" s="289"/>
      <c r="M7" s="289"/>
      <c r="N7" s="289"/>
      <c r="O7" s="289"/>
    </row>
    <row r="8" spans="1:106" ht="18" x14ac:dyDescent="0.2">
      <c r="A8" s="286"/>
      <c r="B8" s="289"/>
      <c r="C8" s="244"/>
      <c r="D8" s="289"/>
      <c r="E8" s="289"/>
      <c r="F8" s="289"/>
      <c r="G8" s="289"/>
      <c r="H8" s="289"/>
      <c r="I8" s="289"/>
      <c r="J8" s="289"/>
      <c r="K8" s="289"/>
      <c r="L8" s="289"/>
      <c r="M8" s="289"/>
      <c r="N8" s="289"/>
      <c r="O8" s="289"/>
    </row>
    <row r="9" spans="1:106" ht="18" x14ac:dyDescent="0.2">
      <c r="A9" s="286"/>
      <c r="B9" s="289"/>
      <c r="C9" s="244"/>
      <c r="D9" s="289"/>
      <c r="E9" s="289"/>
      <c r="F9" s="289"/>
      <c r="G9" s="289"/>
      <c r="H9" s="289"/>
      <c r="I9" s="289"/>
      <c r="J9" s="289"/>
      <c r="K9" s="289"/>
      <c r="L9" s="289"/>
      <c r="M9" s="289"/>
      <c r="N9" s="289"/>
      <c r="O9" s="289"/>
    </row>
    <row r="10" spans="1:106" ht="18" x14ac:dyDescent="0.2">
      <c r="A10" s="286"/>
      <c r="B10" s="289"/>
      <c r="C10" s="244"/>
      <c r="D10" s="289"/>
      <c r="E10" s="289"/>
      <c r="F10" s="289"/>
      <c r="G10" s="289"/>
      <c r="H10" s="289"/>
      <c r="I10" s="289"/>
      <c r="J10" s="289"/>
      <c r="K10" s="289"/>
      <c r="L10" s="289"/>
      <c r="M10" s="289"/>
      <c r="N10" s="289"/>
      <c r="O10" s="289"/>
    </row>
    <row r="12" spans="1:106" x14ac:dyDescent="0.2">
      <c r="A12" s="41"/>
    </row>
    <row r="13" spans="1:106" x14ac:dyDescent="0.2">
      <c r="A13" s="67"/>
    </row>
    <row r="15" spans="1:106" x14ac:dyDescent="0.2">
      <c r="A15" s="68"/>
      <c r="B15" s="49"/>
    </row>
    <row r="16" spans="1:106" x14ac:dyDescent="0.2">
      <c r="B16" s="67"/>
    </row>
    <row r="40938" spans="1:1" x14ac:dyDescent="0.2">
      <c r="A40938" s="49">
        <f>SUM(A1:A40937)</f>
        <v>7232340487</v>
      </c>
    </row>
  </sheetData>
  <mergeCells count="1">
    <mergeCell ref="A1:C1"/>
  </mergeCells>
  <pageMargins left="1" right="0" top="1" bottom="1" header="0" footer="0"/>
  <pageSetup scale="42" firstPageNumber="6" orientation="landscape" r:id="rId1"/>
  <headerFooter alignWithMargins="0">
    <oddFooter>&amp;L&amp;8&amp;F  &amp;A&amp;R&amp;8&amp;D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CZ40945"/>
  <sheetViews>
    <sheetView zoomScale="90" zoomScaleNormal="90" workbookViewId="0">
      <selection activeCell="D2" sqref="D2:O2"/>
    </sheetView>
  </sheetViews>
  <sheetFormatPr defaultColWidth="16.33203125" defaultRowHeight="15" x14ac:dyDescent="0.2"/>
  <cols>
    <col min="1" max="1" width="17.88671875" style="49" customWidth="1"/>
    <col min="2" max="2" width="17.21875" style="34" customWidth="1"/>
    <col min="3" max="3" width="36.5546875" style="47" customWidth="1"/>
    <col min="4" max="15" width="15.21875" style="34" customWidth="1"/>
    <col min="16" max="104" width="16.33203125" style="34"/>
    <col min="105" max="16384" width="16.33203125" style="35"/>
  </cols>
  <sheetData>
    <row r="1" spans="1:15" ht="18" x14ac:dyDescent="0.2">
      <c r="A1" s="709" t="s">
        <v>630</v>
      </c>
      <c r="B1" s="710"/>
      <c r="C1" s="710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</row>
    <row r="2" spans="1:15" s="61" customFormat="1" ht="33" customHeight="1" x14ac:dyDescent="0.2">
      <c r="A2" s="239" t="s">
        <v>0</v>
      </c>
      <c r="B2" s="239" t="s">
        <v>1</v>
      </c>
      <c r="C2" s="241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</row>
    <row r="3" spans="1:15" ht="31.9" customHeight="1" x14ac:dyDescent="0.2">
      <c r="A3" s="293" t="s">
        <v>629</v>
      </c>
      <c r="B3" s="289"/>
      <c r="C3" s="244"/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</row>
    <row r="4" spans="1:15" ht="18" x14ac:dyDescent="0.2">
      <c r="A4" s="286">
        <v>553832035</v>
      </c>
      <c r="B4" s="296">
        <v>61498912</v>
      </c>
      <c r="C4" s="244" t="s">
        <v>228</v>
      </c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</row>
    <row r="5" spans="1:15" ht="18" x14ac:dyDescent="0.2">
      <c r="A5" s="286">
        <v>2232750418</v>
      </c>
      <c r="B5" s="346" t="s">
        <v>229</v>
      </c>
      <c r="C5" s="244" t="s">
        <v>230</v>
      </c>
      <c r="D5" s="259"/>
      <c r="E5" s="259"/>
      <c r="F5" s="259"/>
      <c r="G5" s="259"/>
      <c r="H5" s="259"/>
      <c r="I5" s="259"/>
      <c r="J5" s="259"/>
      <c r="K5" s="259"/>
      <c r="L5" s="259"/>
      <c r="M5" s="259"/>
      <c r="N5" s="259"/>
      <c r="O5" s="259"/>
    </row>
    <row r="6" spans="1:15" ht="14.1" customHeight="1" x14ac:dyDescent="0.2">
      <c r="A6" s="286"/>
      <c r="B6" s="289"/>
      <c r="C6" s="287" t="s">
        <v>103</v>
      </c>
      <c r="D6" s="298">
        <f t="shared" ref="D6:O6" si="0">SUM(D4:D5)</f>
        <v>0</v>
      </c>
      <c r="E6" s="298">
        <f t="shared" si="0"/>
        <v>0</v>
      </c>
      <c r="F6" s="298">
        <f t="shared" si="0"/>
        <v>0</v>
      </c>
      <c r="G6" s="298">
        <f t="shared" si="0"/>
        <v>0</v>
      </c>
      <c r="H6" s="298">
        <f t="shared" si="0"/>
        <v>0</v>
      </c>
      <c r="I6" s="298">
        <f t="shared" si="0"/>
        <v>0</v>
      </c>
      <c r="J6" s="298">
        <f t="shared" si="0"/>
        <v>0</v>
      </c>
      <c r="K6" s="298">
        <f t="shared" si="0"/>
        <v>0</v>
      </c>
      <c r="L6" s="298">
        <f t="shared" si="0"/>
        <v>0</v>
      </c>
      <c r="M6" s="298">
        <f t="shared" si="0"/>
        <v>0</v>
      </c>
      <c r="N6" s="298">
        <f t="shared" si="0"/>
        <v>0</v>
      </c>
      <c r="O6" s="298">
        <f t="shared" si="0"/>
        <v>0</v>
      </c>
    </row>
    <row r="7" spans="1:15" s="60" customFormat="1" ht="14.1" customHeight="1" x14ac:dyDescent="0.2">
      <c r="A7" s="286"/>
      <c r="B7" s="289"/>
      <c r="C7" s="244"/>
      <c r="D7" s="338"/>
      <c r="E7" s="338"/>
      <c r="F7" s="338"/>
      <c r="G7" s="338"/>
      <c r="H7" s="338"/>
      <c r="I7" s="338"/>
      <c r="J7" s="338"/>
      <c r="K7" s="338"/>
      <c r="L7" s="338"/>
      <c r="M7" s="338"/>
      <c r="N7" s="338"/>
      <c r="O7" s="338"/>
    </row>
    <row r="8" spans="1:15" ht="14.1" customHeight="1" x14ac:dyDescent="0.2">
      <c r="A8" s="286"/>
      <c r="B8" s="289"/>
      <c r="C8" s="244"/>
      <c r="D8" s="338"/>
      <c r="E8" s="338"/>
      <c r="F8" s="338"/>
      <c r="G8" s="338"/>
      <c r="H8" s="338"/>
      <c r="I8" s="338"/>
      <c r="J8" s="338"/>
      <c r="K8" s="338"/>
      <c r="L8" s="338"/>
      <c r="M8" s="338"/>
      <c r="N8" s="338"/>
      <c r="O8" s="338"/>
    </row>
    <row r="9" spans="1:15" x14ac:dyDescent="0.2"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</row>
    <row r="25" spans="1:1" x14ac:dyDescent="0.2">
      <c r="A25" s="41"/>
    </row>
    <row r="40945" spans="1:1" x14ac:dyDescent="0.2">
      <c r="A40945" s="49">
        <f>SUM(A1:A40944)</f>
        <v>2786582453</v>
      </c>
    </row>
  </sheetData>
  <mergeCells count="1">
    <mergeCell ref="A1:C1"/>
  </mergeCells>
  <pageMargins left="1" right="0" top="1" bottom="1" header="0" footer="0"/>
  <pageSetup scale="41" firstPageNumber="6" orientation="landscape" r:id="rId1"/>
  <headerFooter alignWithMargins="0">
    <oddFooter>&amp;L&amp;8&amp;F  &amp;A&amp;R&amp;8&amp;D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  <pageSetUpPr fitToPage="1"/>
  </sheetPr>
  <dimension ref="A1:CZ40678"/>
  <sheetViews>
    <sheetView zoomScale="60" zoomScaleNormal="60" workbookViewId="0">
      <selection activeCell="D2" sqref="D2:O2"/>
    </sheetView>
  </sheetViews>
  <sheetFormatPr defaultColWidth="16.33203125" defaultRowHeight="15" x14ac:dyDescent="0.2"/>
  <cols>
    <col min="1" max="1" width="19.5546875" style="49" customWidth="1"/>
    <col min="2" max="2" width="13.5546875" style="34" bestFit="1" customWidth="1"/>
    <col min="3" max="3" width="47" style="47" bestFit="1" customWidth="1"/>
    <col min="4" max="4" width="23.88671875" style="34" bestFit="1" customWidth="1"/>
    <col min="5" max="5" width="23.6640625" style="34" bestFit="1" customWidth="1"/>
    <col min="6" max="6" width="22.6640625" style="34" bestFit="1" customWidth="1"/>
    <col min="7" max="7" width="24" style="34" bestFit="1" customWidth="1"/>
    <col min="8" max="8" width="23.109375" style="34" bestFit="1" customWidth="1"/>
    <col min="9" max="15" width="15.109375" style="34" customWidth="1"/>
    <col min="16" max="101" width="16.33203125" style="34"/>
    <col min="102" max="16384" width="16.33203125" style="35"/>
  </cols>
  <sheetData>
    <row r="1" spans="1:104" ht="18" x14ac:dyDescent="0.2">
      <c r="A1" s="709" t="s">
        <v>765</v>
      </c>
      <c r="B1" s="710"/>
      <c r="C1" s="710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</row>
    <row r="2" spans="1:104" s="61" customFormat="1" ht="33" customHeight="1" x14ac:dyDescent="0.2">
      <c r="A2" s="239" t="s">
        <v>0</v>
      </c>
      <c r="B2" s="239" t="s">
        <v>1</v>
      </c>
      <c r="C2" s="241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</row>
    <row r="3" spans="1:104" ht="18" x14ac:dyDescent="0.2">
      <c r="A3" s="347" t="s">
        <v>975</v>
      </c>
      <c r="B3" s="289"/>
      <c r="C3" s="244"/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CW3" s="35"/>
    </row>
    <row r="4" spans="1:104" ht="18" x14ac:dyDescent="0.2">
      <c r="A4" s="275" t="s">
        <v>231</v>
      </c>
      <c r="B4" s="297" t="s">
        <v>232</v>
      </c>
      <c r="C4" s="244" t="s">
        <v>567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CX4" s="34"/>
      <c r="CY4" s="34"/>
    </row>
    <row r="5" spans="1:104" ht="18" x14ac:dyDescent="0.2">
      <c r="A5" s="275" t="s">
        <v>233</v>
      </c>
      <c r="B5" s="297" t="s">
        <v>234</v>
      </c>
      <c r="C5" s="244" t="s">
        <v>235</v>
      </c>
      <c r="D5" s="245"/>
      <c r="E5" s="245"/>
      <c r="F5" s="245"/>
      <c r="G5" s="245"/>
      <c r="H5" s="245"/>
      <c r="I5" s="245"/>
      <c r="J5" s="245"/>
      <c r="K5" s="245"/>
      <c r="L5" s="245"/>
      <c r="M5" s="245"/>
      <c r="N5" s="245"/>
      <c r="O5" s="245"/>
      <c r="CX5" s="34"/>
      <c r="CY5" s="34"/>
    </row>
    <row r="6" spans="1:104" ht="18" x14ac:dyDescent="0.2">
      <c r="A6" s="275" t="s">
        <v>236</v>
      </c>
      <c r="B6" s="297" t="s">
        <v>237</v>
      </c>
      <c r="C6" s="244" t="s">
        <v>238</v>
      </c>
      <c r="D6" s="245"/>
      <c r="E6" s="245"/>
      <c r="F6" s="245"/>
      <c r="G6" s="245"/>
      <c r="H6" s="245"/>
      <c r="I6" s="245"/>
      <c r="J6" s="245"/>
      <c r="K6" s="245"/>
      <c r="L6" s="245"/>
      <c r="M6" s="245"/>
      <c r="N6" s="245"/>
      <c r="O6" s="245"/>
      <c r="CX6" s="34"/>
      <c r="CY6" s="34"/>
    </row>
    <row r="7" spans="1:104" ht="18" x14ac:dyDescent="0.2">
      <c r="A7" s="275" t="s">
        <v>239</v>
      </c>
      <c r="B7" s="275">
        <v>54600986</v>
      </c>
      <c r="C7" s="244" t="s">
        <v>831</v>
      </c>
      <c r="D7" s="245"/>
      <c r="E7" s="245"/>
      <c r="F7" s="245"/>
      <c r="G7" s="245"/>
      <c r="H7" s="245"/>
      <c r="I7" s="245"/>
      <c r="J7" s="245"/>
      <c r="K7" s="245"/>
      <c r="L7" s="245"/>
      <c r="M7" s="245"/>
      <c r="N7" s="245"/>
      <c r="O7" s="245"/>
      <c r="CX7" s="34"/>
      <c r="CY7" s="34"/>
    </row>
    <row r="8" spans="1:104" ht="18" x14ac:dyDescent="0.2">
      <c r="A8" s="275" t="s">
        <v>240</v>
      </c>
      <c r="B8" s="297" t="s">
        <v>241</v>
      </c>
      <c r="C8" s="244" t="s">
        <v>242</v>
      </c>
      <c r="D8" s="245"/>
      <c r="E8" s="245"/>
      <c r="F8" s="245"/>
      <c r="G8" s="245"/>
      <c r="H8" s="245"/>
      <c r="I8" s="245"/>
      <c r="J8" s="245"/>
      <c r="K8" s="245"/>
      <c r="L8" s="245"/>
      <c r="M8" s="245"/>
      <c r="N8" s="245"/>
      <c r="O8" s="245"/>
      <c r="CX8" s="34"/>
      <c r="CY8" s="34"/>
    </row>
    <row r="9" spans="1:104" ht="18" x14ac:dyDescent="0.2">
      <c r="A9" s="275">
        <v>2694340467</v>
      </c>
      <c r="B9" s="297" t="s">
        <v>796</v>
      </c>
      <c r="C9" s="244" t="s">
        <v>243</v>
      </c>
      <c r="D9" s="245"/>
      <c r="E9" s="245"/>
      <c r="F9" s="245"/>
      <c r="G9" s="245"/>
      <c r="H9" s="245"/>
      <c r="I9" s="245"/>
      <c r="J9" s="245"/>
      <c r="K9" s="245"/>
      <c r="L9" s="245"/>
      <c r="M9" s="245"/>
      <c r="N9" s="245"/>
      <c r="O9" s="252"/>
      <c r="CX9" s="34"/>
      <c r="CY9" s="34"/>
    </row>
    <row r="10" spans="1:104" ht="18" x14ac:dyDescent="0.2">
      <c r="A10" s="275" t="s">
        <v>244</v>
      </c>
      <c r="B10" s="297" t="s">
        <v>245</v>
      </c>
      <c r="C10" s="244" t="s">
        <v>246</v>
      </c>
      <c r="D10" s="252"/>
      <c r="E10" s="252"/>
      <c r="F10" s="252"/>
      <c r="G10" s="252"/>
      <c r="H10" s="252"/>
      <c r="I10" s="252"/>
      <c r="J10" s="252"/>
      <c r="K10" s="252"/>
      <c r="L10" s="252"/>
      <c r="M10" s="252"/>
      <c r="N10" s="252"/>
      <c r="O10" s="252"/>
      <c r="CX10" s="34"/>
      <c r="CY10" s="34"/>
    </row>
    <row r="11" spans="1:104" s="39" customFormat="1" ht="18" x14ac:dyDescent="0.2">
      <c r="A11" s="261">
        <v>2694340918</v>
      </c>
      <c r="B11" s="294" t="s">
        <v>531</v>
      </c>
      <c r="C11" s="244" t="s">
        <v>87</v>
      </c>
      <c r="D11" s="252"/>
      <c r="E11" s="252"/>
      <c r="F11" s="252"/>
      <c r="G11" s="252"/>
      <c r="H11" s="252"/>
      <c r="I11" s="252"/>
      <c r="J11" s="252"/>
      <c r="K11" s="252"/>
      <c r="L11" s="252"/>
      <c r="M11" s="252"/>
      <c r="N11" s="252"/>
      <c r="O11" s="252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</row>
    <row r="12" spans="1:104" ht="18" x14ac:dyDescent="0.2">
      <c r="A12" s="286">
        <v>2694340704</v>
      </c>
      <c r="B12" s="297" t="s">
        <v>247</v>
      </c>
      <c r="C12" s="244" t="s">
        <v>248</v>
      </c>
      <c r="D12" s="252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45"/>
      <c r="CX12" s="34"/>
      <c r="CY12" s="34"/>
    </row>
    <row r="13" spans="1:104" ht="18" x14ac:dyDescent="0.2">
      <c r="A13" s="275" t="s">
        <v>249</v>
      </c>
      <c r="B13" s="297" t="s">
        <v>250</v>
      </c>
      <c r="C13" s="244" t="s">
        <v>251</v>
      </c>
      <c r="D13" s="245"/>
      <c r="E13" s="245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CX13" s="34"/>
      <c r="CY13" s="34"/>
    </row>
    <row r="14" spans="1:104" ht="18" x14ac:dyDescent="0.2">
      <c r="A14" s="296" t="s">
        <v>252</v>
      </c>
      <c r="B14" s="296">
        <v>1006710712</v>
      </c>
      <c r="C14" s="289" t="s">
        <v>253</v>
      </c>
      <c r="D14" s="245"/>
      <c r="E14" s="245"/>
      <c r="F14" s="245"/>
      <c r="G14" s="245"/>
      <c r="H14" s="245"/>
      <c r="I14" s="245"/>
      <c r="J14" s="245"/>
      <c r="K14" s="245"/>
      <c r="L14" s="289"/>
      <c r="M14" s="245"/>
      <c r="N14" s="245"/>
      <c r="O14" s="245"/>
      <c r="CX14" s="34"/>
      <c r="CY14" s="34"/>
      <c r="CZ14" s="34"/>
    </row>
    <row r="15" spans="1:104" ht="18" x14ac:dyDescent="0.2">
      <c r="A15" s="275">
        <v>2695481470</v>
      </c>
      <c r="B15" s="297" t="s">
        <v>824</v>
      </c>
      <c r="C15" s="244" t="s">
        <v>254</v>
      </c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CX15" s="34"/>
      <c r="CY15" s="34"/>
    </row>
    <row r="16" spans="1:104" ht="18" x14ac:dyDescent="0.2">
      <c r="A16" s="275" t="s">
        <v>255</v>
      </c>
      <c r="B16" s="297" t="s">
        <v>256</v>
      </c>
      <c r="C16" s="244" t="s">
        <v>257</v>
      </c>
      <c r="D16" s="245"/>
      <c r="E16" s="245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CX16" s="34"/>
      <c r="CY16" s="34"/>
    </row>
    <row r="17" spans="1:104" ht="18" x14ac:dyDescent="0.2">
      <c r="A17" s="286">
        <v>2694340781</v>
      </c>
      <c r="B17" s="297" t="s">
        <v>797</v>
      </c>
      <c r="C17" s="244" t="s">
        <v>258</v>
      </c>
      <c r="D17" s="245"/>
      <c r="E17" s="245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CX17" s="34"/>
      <c r="CY17" s="34"/>
    </row>
    <row r="18" spans="1:104" ht="18" x14ac:dyDescent="0.2">
      <c r="A18" s="275" t="s">
        <v>259</v>
      </c>
      <c r="B18" s="297" t="s">
        <v>260</v>
      </c>
      <c r="C18" s="244" t="s">
        <v>261</v>
      </c>
      <c r="D18" s="245"/>
      <c r="E18" s="245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CX18" s="34"/>
      <c r="CY18" s="34"/>
    </row>
    <row r="19" spans="1:104" ht="18" x14ac:dyDescent="0.2">
      <c r="A19" s="275">
        <v>2694340212</v>
      </c>
      <c r="B19" s="297" t="s">
        <v>262</v>
      </c>
      <c r="C19" s="244" t="s">
        <v>263</v>
      </c>
      <c r="D19" s="245"/>
      <c r="E19" s="245"/>
      <c r="F19" s="245"/>
      <c r="G19" s="245"/>
      <c r="H19" s="245"/>
      <c r="I19" s="245"/>
      <c r="J19" s="245"/>
      <c r="K19" s="245"/>
      <c r="L19" s="245"/>
      <c r="M19" s="245"/>
      <c r="N19" s="245"/>
      <c r="O19" s="245"/>
      <c r="CX19" s="34"/>
      <c r="CY19" s="34"/>
    </row>
    <row r="20" spans="1:104" ht="18" x14ac:dyDescent="0.2">
      <c r="A20" s="296" t="s">
        <v>264</v>
      </c>
      <c r="B20" s="275" t="s">
        <v>265</v>
      </c>
      <c r="C20" s="289" t="s">
        <v>266</v>
      </c>
      <c r="D20" s="245"/>
      <c r="E20" s="245"/>
      <c r="F20" s="245"/>
      <c r="G20" s="245"/>
      <c r="H20" s="245"/>
      <c r="I20" s="245"/>
      <c r="J20" s="245"/>
      <c r="K20" s="245"/>
      <c r="L20" s="245"/>
      <c r="M20" s="245"/>
      <c r="N20" s="245"/>
      <c r="O20" s="245"/>
      <c r="CX20" s="34"/>
      <c r="CY20" s="34"/>
      <c r="CZ20" s="34"/>
    </row>
    <row r="21" spans="1:104" ht="18" x14ac:dyDescent="0.2">
      <c r="A21" s="348">
        <v>4860250979</v>
      </c>
      <c r="B21" s="349">
        <v>1004502289</v>
      </c>
      <c r="C21" s="350" t="s">
        <v>267</v>
      </c>
      <c r="D21" s="252"/>
      <c r="E21" s="252"/>
      <c r="F21" s="252"/>
      <c r="G21" s="252"/>
      <c r="H21" s="252"/>
      <c r="I21" s="252"/>
      <c r="J21" s="252"/>
      <c r="K21" s="252"/>
      <c r="L21" s="245"/>
      <c r="M21" s="252"/>
      <c r="N21" s="252"/>
      <c r="O21" s="252"/>
      <c r="CX21" s="34"/>
      <c r="CY21" s="34"/>
      <c r="CZ21" s="34"/>
    </row>
    <row r="22" spans="1:104" s="39" customFormat="1" ht="18" x14ac:dyDescent="0.2">
      <c r="A22" s="261">
        <v>2694340319</v>
      </c>
      <c r="B22" s="294" t="s">
        <v>268</v>
      </c>
      <c r="C22" s="244" t="s">
        <v>269</v>
      </c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  <c r="BZ22" s="38"/>
      <c r="CA22" s="38"/>
      <c r="CB22" s="38"/>
      <c r="CC22" s="38"/>
      <c r="CD22" s="38"/>
      <c r="CE22" s="38"/>
      <c r="CF22" s="38"/>
      <c r="CG22" s="38"/>
      <c r="CH22" s="38"/>
      <c r="CI22" s="38"/>
      <c r="CJ22" s="38"/>
      <c r="CK22" s="38"/>
      <c r="CL22" s="38"/>
      <c r="CM22" s="38"/>
      <c r="CN22" s="38"/>
      <c r="CO22" s="38"/>
      <c r="CP22" s="38"/>
      <c r="CQ22" s="38"/>
      <c r="CR22" s="38"/>
      <c r="CS22" s="38"/>
      <c r="CT22" s="38"/>
      <c r="CU22" s="38"/>
      <c r="CV22" s="38"/>
      <c r="CW22" s="38"/>
      <c r="CX22" s="38"/>
      <c r="CY22" s="38"/>
    </row>
    <row r="23" spans="1:104" ht="18" x14ac:dyDescent="0.2">
      <c r="A23" s="348">
        <v>2694340185</v>
      </c>
      <c r="B23" s="351">
        <v>1009500827</v>
      </c>
      <c r="C23" s="350" t="s">
        <v>270</v>
      </c>
      <c r="D23" s="245"/>
      <c r="E23" s="245"/>
      <c r="F23" s="245"/>
      <c r="G23" s="245"/>
      <c r="H23" s="245"/>
      <c r="I23" s="245"/>
      <c r="J23" s="245"/>
      <c r="K23" s="245"/>
      <c r="L23" s="252"/>
      <c r="M23" s="245"/>
      <c r="N23" s="245"/>
      <c r="O23" s="245"/>
      <c r="CX23" s="34"/>
      <c r="CY23" s="34"/>
    </row>
    <row r="24" spans="1:104" s="39" customFormat="1" ht="18" x14ac:dyDescent="0.2">
      <c r="A24" s="352">
        <v>2694340126</v>
      </c>
      <c r="B24" s="297" t="s">
        <v>798</v>
      </c>
      <c r="C24" s="244" t="s">
        <v>271</v>
      </c>
      <c r="D24" s="245"/>
      <c r="E24" s="245"/>
      <c r="F24" s="245"/>
      <c r="G24" s="245"/>
      <c r="H24" s="245"/>
      <c r="I24" s="245"/>
      <c r="J24" s="245"/>
      <c r="K24" s="245"/>
      <c r="L24" s="245"/>
      <c r="M24" s="245"/>
      <c r="N24" s="245"/>
      <c r="O24" s="245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</row>
    <row r="25" spans="1:104" s="39" customFormat="1" ht="18" x14ac:dyDescent="0.2">
      <c r="A25" s="283">
        <v>2694340814</v>
      </c>
      <c r="B25" s="261">
        <v>1010056363</v>
      </c>
      <c r="C25" s="244" t="s">
        <v>272</v>
      </c>
      <c r="D25" s="252"/>
      <c r="E25" s="252"/>
      <c r="F25" s="252"/>
      <c r="G25" s="252"/>
      <c r="H25" s="252"/>
      <c r="I25" s="252"/>
      <c r="J25" s="252"/>
      <c r="K25" s="252"/>
      <c r="L25" s="245"/>
      <c r="M25" s="252"/>
      <c r="N25" s="252"/>
      <c r="O25" s="25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</row>
    <row r="26" spans="1:104" s="101" customFormat="1" ht="18" x14ac:dyDescent="0.2">
      <c r="A26" s="286">
        <v>2693745120</v>
      </c>
      <c r="B26" s="296">
        <v>62082055</v>
      </c>
      <c r="C26" s="244" t="s">
        <v>845</v>
      </c>
      <c r="D26" s="245"/>
      <c r="E26" s="245"/>
      <c r="F26" s="252"/>
      <c r="G26" s="252"/>
      <c r="H26" s="252"/>
      <c r="I26" s="252"/>
      <c r="J26" s="252"/>
      <c r="K26" s="252"/>
      <c r="L26" s="252"/>
      <c r="M26" s="252"/>
      <c r="N26" s="252"/>
      <c r="O26" s="252"/>
      <c r="P26" s="34"/>
      <c r="Q26" s="34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</row>
    <row r="27" spans="1:104" s="39" customFormat="1" ht="18" x14ac:dyDescent="0.2">
      <c r="A27" s="286"/>
      <c r="B27" s="296"/>
      <c r="C27" s="244"/>
      <c r="D27" s="245"/>
      <c r="E27" s="245"/>
      <c r="F27" s="252"/>
      <c r="G27" s="252"/>
      <c r="H27" s="252"/>
      <c r="I27" s="252"/>
      <c r="J27" s="252"/>
      <c r="K27" s="252"/>
      <c r="L27" s="252"/>
      <c r="M27" s="252"/>
      <c r="N27" s="252"/>
      <c r="O27" s="252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</row>
    <row r="28" spans="1:104" ht="18" x14ac:dyDescent="0.2">
      <c r="A28" s="242" t="s">
        <v>974</v>
      </c>
      <c r="B28" s="353"/>
      <c r="C28" s="354"/>
      <c r="D28" s="298"/>
      <c r="E28" s="298"/>
      <c r="F28" s="355"/>
      <c r="G28" s="355"/>
      <c r="H28" s="355"/>
      <c r="I28" s="355"/>
      <c r="J28" s="355"/>
      <c r="K28" s="355"/>
      <c r="L28" s="355"/>
      <c r="M28" s="355"/>
      <c r="N28" s="355"/>
      <c r="O28" s="355"/>
      <c r="P28" s="100"/>
      <c r="Q28" s="100"/>
    </row>
    <row r="29" spans="1:104" ht="18" x14ac:dyDescent="0.2">
      <c r="A29" s="286">
        <v>2696218075</v>
      </c>
      <c r="B29" s="296">
        <v>1010113151</v>
      </c>
      <c r="C29" s="244" t="s">
        <v>828</v>
      </c>
      <c r="D29" s="245"/>
      <c r="E29" s="245"/>
      <c r="F29" s="252"/>
      <c r="G29" s="252"/>
      <c r="H29" s="252"/>
      <c r="I29" s="252"/>
      <c r="J29" s="252"/>
      <c r="K29" s="252"/>
      <c r="L29" s="252"/>
      <c r="M29" s="252"/>
      <c r="N29" s="252"/>
      <c r="O29" s="252"/>
      <c r="CX29" s="34"/>
      <c r="CY29" s="34"/>
      <c r="CZ29" s="34"/>
    </row>
    <row r="30" spans="1:104" ht="18" x14ac:dyDescent="0.2">
      <c r="A30" s="487"/>
      <c r="B30" s="296"/>
      <c r="C30" s="244"/>
      <c r="D30" s="245"/>
      <c r="E30" s="245"/>
      <c r="F30" s="252"/>
      <c r="G30" s="252"/>
      <c r="H30" s="252"/>
      <c r="I30" s="252"/>
      <c r="J30" s="252"/>
      <c r="K30" s="252"/>
      <c r="L30" s="252"/>
      <c r="M30" s="252"/>
      <c r="N30" s="252"/>
      <c r="O30" s="252"/>
      <c r="P30" s="488"/>
      <c r="Q30" s="488"/>
      <c r="R30" s="488"/>
      <c r="S30" s="488"/>
      <c r="T30" s="488"/>
      <c r="U30" s="488"/>
      <c r="V30" s="488"/>
      <c r="W30" s="488"/>
      <c r="X30" s="488"/>
      <c r="CX30" s="34"/>
      <c r="CY30" s="34"/>
      <c r="CZ30" s="34"/>
    </row>
    <row r="31" spans="1:104" ht="25.15" customHeight="1" x14ac:dyDescent="0.2">
      <c r="A31" s="242" t="s">
        <v>976</v>
      </c>
      <c r="B31" s="289"/>
      <c r="C31" s="244"/>
      <c r="D31" s="245"/>
      <c r="E31" s="245"/>
      <c r="F31" s="245"/>
      <c r="G31" s="245"/>
      <c r="H31" s="245"/>
      <c r="I31" s="245"/>
      <c r="J31" s="245"/>
      <c r="K31" s="245"/>
      <c r="L31" s="245"/>
      <c r="M31" s="245"/>
      <c r="N31" s="245"/>
      <c r="O31" s="245"/>
      <c r="CX31" s="34"/>
      <c r="CY31" s="34"/>
    </row>
    <row r="32" spans="1:104" ht="18" x14ac:dyDescent="0.2">
      <c r="A32" s="351" t="s">
        <v>273</v>
      </c>
      <c r="B32" s="349" t="s">
        <v>274</v>
      </c>
      <c r="C32" s="358" t="s">
        <v>901</v>
      </c>
      <c r="D32" s="245"/>
      <c r="E32" s="245"/>
      <c r="F32" s="245"/>
      <c r="G32" s="245"/>
      <c r="H32" s="245"/>
      <c r="I32" s="245"/>
      <c r="J32" s="245"/>
      <c r="K32" s="245"/>
      <c r="L32" s="245"/>
      <c r="M32" s="245"/>
      <c r="N32" s="245"/>
      <c r="O32" s="245"/>
    </row>
    <row r="33" spans="1:18" ht="36" x14ac:dyDescent="0.2">
      <c r="A33" s="327" t="s">
        <v>649</v>
      </c>
      <c r="B33" s="448">
        <v>1009501113</v>
      </c>
      <c r="C33" s="356" t="s">
        <v>953</v>
      </c>
      <c r="D33" s="252"/>
      <c r="E33" s="252"/>
      <c r="F33" s="245"/>
      <c r="G33" s="245"/>
      <c r="H33" s="245"/>
      <c r="I33" s="245"/>
      <c r="J33" s="245"/>
      <c r="K33" s="245"/>
      <c r="L33" s="245"/>
      <c r="M33" s="245"/>
      <c r="N33" s="245"/>
      <c r="O33" s="245"/>
    </row>
    <row r="34" spans="1:18" ht="18" x14ac:dyDescent="0.2">
      <c r="A34" s="369"/>
      <c r="B34" s="487"/>
      <c r="C34" s="356"/>
      <c r="D34" s="252"/>
      <c r="E34" s="252"/>
      <c r="F34" s="245"/>
      <c r="G34" s="245"/>
      <c r="H34" s="245"/>
      <c r="I34" s="245"/>
      <c r="J34" s="245"/>
      <c r="K34" s="245"/>
      <c r="L34" s="245"/>
      <c r="M34" s="245"/>
      <c r="N34" s="245"/>
      <c r="O34" s="245"/>
      <c r="P34" s="488"/>
      <c r="Q34" s="488"/>
      <c r="R34" s="488"/>
    </row>
    <row r="35" spans="1:18" ht="18" x14ac:dyDescent="0.2">
      <c r="A35" s="490" t="s">
        <v>977</v>
      </c>
      <c r="B35" s="448"/>
      <c r="C35" s="356"/>
      <c r="D35" s="252"/>
      <c r="E35" s="252"/>
      <c r="F35" s="245"/>
      <c r="G35" s="245"/>
      <c r="H35" s="245"/>
      <c r="I35" s="245"/>
      <c r="J35" s="245"/>
      <c r="K35" s="245"/>
      <c r="L35" s="245"/>
      <c r="M35" s="245"/>
      <c r="N35" s="245"/>
      <c r="O35" s="245"/>
    </row>
    <row r="36" spans="1:18" ht="36" x14ac:dyDescent="0.2">
      <c r="A36" s="369" t="s">
        <v>952</v>
      </c>
      <c r="B36" s="487">
        <v>62071522</v>
      </c>
      <c r="C36" s="356" t="s">
        <v>954</v>
      </c>
      <c r="D36" s="252"/>
      <c r="E36" s="252"/>
      <c r="F36" s="245"/>
      <c r="G36" s="245"/>
      <c r="H36" s="245"/>
      <c r="I36" s="245"/>
      <c r="J36" s="245"/>
      <c r="K36" s="245"/>
      <c r="L36" s="245"/>
      <c r="M36" s="245"/>
      <c r="N36" s="245"/>
      <c r="O36" s="245"/>
    </row>
    <row r="37" spans="1:18" ht="18" x14ac:dyDescent="0.2">
      <c r="A37" s="296"/>
      <c r="B37" s="286"/>
      <c r="C37" s="289"/>
      <c r="D37" s="252"/>
      <c r="E37" s="252"/>
      <c r="F37" s="245"/>
      <c r="G37" s="245"/>
      <c r="H37" s="245"/>
      <c r="I37" s="245"/>
      <c r="J37" s="245"/>
      <c r="K37" s="245"/>
      <c r="L37" s="245"/>
      <c r="M37" s="245"/>
      <c r="N37" s="245"/>
      <c r="O37" s="245"/>
    </row>
    <row r="38" spans="1:18" ht="18" x14ac:dyDescent="0.2">
      <c r="A38" s="286"/>
      <c r="B38" s="289"/>
      <c r="C38" s="287" t="s">
        <v>921</v>
      </c>
      <c r="D38" s="328">
        <f>SUM(D4:D36)</f>
        <v>0</v>
      </c>
      <c r="E38" s="328">
        <f t="shared" ref="E38:O38" si="0">SUM(E4:E35)</f>
        <v>0</v>
      </c>
      <c r="F38" s="328">
        <f>SUM(F4:F36)</f>
        <v>0</v>
      </c>
      <c r="G38" s="328">
        <f t="shared" si="0"/>
        <v>0</v>
      </c>
      <c r="H38" s="328">
        <f t="shared" si="0"/>
        <v>0</v>
      </c>
      <c r="I38" s="328">
        <f>SUM(I4:I36)</f>
        <v>0</v>
      </c>
      <c r="J38" s="328">
        <f>SUM(J4:J36)</f>
        <v>0</v>
      </c>
      <c r="K38" s="328">
        <f>SUM(K4:K36)</f>
        <v>0</v>
      </c>
      <c r="L38" s="328">
        <f>SUM(L4:L36)</f>
        <v>0</v>
      </c>
      <c r="M38" s="328">
        <f t="shared" si="0"/>
        <v>0</v>
      </c>
      <c r="N38" s="328">
        <f t="shared" si="0"/>
        <v>0</v>
      </c>
      <c r="O38" s="328">
        <f t="shared" si="0"/>
        <v>0</v>
      </c>
    </row>
    <row r="39" spans="1:18" ht="18" x14ac:dyDescent="0.2">
      <c r="A39" s="329"/>
      <c r="B39" s="289"/>
      <c r="C39" s="244"/>
      <c r="D39" s="289"/>
      <c r="E39" s="289"/>
      <c r="F39" s="289"/>
      <c r="G39" s="289"/>
      <c r="H39" s="289"/>
      <c r="I39" s="289"/>
      <c r="J39" s="289"/>
      <c r="K39" s="289"/>
      <c r="L39" s="289"/>
      <c r="M39" s="289"/>
      <c r="N39" s="289"/>
      <c r="O39" s="289"/>
    </row>
    <row r="40" spans="1:18" ht="18" x14ac:dyDescent="0.2">
      <c r="A40" s="329"/>
      <c r="B40" s="289"/>
      <c r="C40" s="244"/>
      <c r="D40" s="289"/>
      <c r="E40" s="289"/>
      <c r="F40" s="289"/>
      <c r="G40" s="289"/>
      <c r="H40" s="289"/>
      <c r="I40" s="289"/>
      <c r="J40" s="289"/>
      <c r="K40" s="289"/>
      <c r="L40" s="289"/>
      <c r="M40" s="289"/>
      <c r="N40" s="289"/>
      <c r="O40" s="289"/>
    </row>
    <row r="41" spans="1:18" ht="18" x14ac:dyDescent="0.2">
      <c r="A41" s="286"/>
      <c r="B41" s="289"/>
      <c r="C41" s="287" t="s">
        <v>922</v>
      </c>
      <c r="D41" s="357">
        <f t="shared" ref="D41:G41" si="1">SUM(D32:D36)</f>
        <v>0</v>
      </c>
      <c r="E41" s="357">
        <f t="shared" si="1"/>
        <v>0</v>
      </c>
      <c r="F41" s="357">
        <f t="shared" si="1"/>
        <v>0</v>
      </c>
      <c r="G41" s="357">
        <f t="shared" si="1"/>
        <v>0</v>
      </c>
      <c r="H41" s="357">
        <f>SUM(H32:H36)</f>
        <v>0</v>
      </c>
      <c r="I41" s="357">
        <f>SUM(I32:I36)</f>
        <v>0</v>
      </c>
      <c r="J41" s="357">
        <f>SUM(J32:J36)</f>
        <v>0</v>
      </c>
      <c r="K41" s="357">
        <f>SUM(K32:K36)</f>
        <v>0</v>
      </c>
      <c r="L41" s="357">
        <f>SUM(L32:L36)</f>
        <v>0</v>
      </c>
      <c r="M41" s="357">
        <f t="shared" ref="M41" si="2">SUM(M32:M35)</f>
        <v>0</v>
      </c>
      <c r="N41" s="357">
        <f>SUM(N32:N36)</f>
        <v>0</v>
      </c>
      <c r="O41" s="357">
        <f>SUM(O32:O36)</f>
        <v>0</v>
      </c>
    </row>
    <row r="42" spans="1:18" ht="18" x14ac:dyDescent="0.2">
      <c r="A42" s="329"/>
      <c r="B42" s="289"/>
      <c r="C42" s="334"/>
      <c r="D42" s="357"/>
      <c r="E42" s="289"/>
      <c r="F42" s="289"/>
      <c r="G42" s="289"/>
      <c r="H42" s="289"/>
      <c r="I42" s="289"/>
      <c r="J42" s="289"/>
      <c r="K42" s="289"/>
      <c r="L42" s="289"/>
      <c r="M42" s="289"/>
      <c r="N42" s="289"/>
      <c r="O42" s="289"/>
    </row>
    <row r="43" spans="1:18" ht="18" x14ac:dyDescent="0.2">
      <c r="A43" s="329"/>
      <c r="B43" s="289"/>
      <c r="C43" s="287" t="s">
        <v>923</v>
      </c>
      <c r="D43" s="357">
        <f t="shared" ref="D43:E43" si="3">SUM(D34:D38)</f>
        <v>0</v>
      </c>
      <c r="E43" s="357">
        <f t="shared" si="3"/>
        <v>0</v>
      </c>
      <c r="F43" s="357">
        <f>SUM(F4:F26)</f>
        <v>0</v>
      </c>
      <c r="G43" s="357">
        <f>SUM(G34:G38)</f>
        <v>0</v>
      </c>
      <c r="H43" s="357">
        <f>SUM(H4:H27)</f>
        <v>0</v>
      </c>
      <c r="I43" s="357">
        <f>SUM(I4:I27)</f>
        <v>0</v>
      </c>
      <c r="J43" s="357">
        <f>SUM(J34:J38)</f>
        <v>0</v>
      </c>
      <c r="K43" s="357">
        <f>SUM(K34:K38)</f>
        <v>0</v>
      </c>
      <c r="L43" s="357">
        <f>SUM(L5:L26)</f>
        <v>0</v>
      </c>
      <c r="M43" s="357">
        <f t="shared" ref="M43:O43" si="4">SUM(M4:M29)</f>
        <v>0</v>
      </c>
      <c r="N43" s="357">
        <f t="shared" si="4"/>
        <v>0</v>
      </c>
      <c r="O43" s="357">
        <f t="shared" si="4"/>
        <v>0</v>
      </c>
    </row>
    <row r="44" spans="1:18" ht="18" x14ac:dyDescent="0.2">
      <c r="A44" s="286"/>
      <c r="B44" s="289"/>
      <c r="C44" s="334"/>
      <c r="D44" s="289"/>
      <c r="E44" s="289"/>
      <c r="F44" s="289"/>
      <c r="G44" s="289"/>
      <c r="H44" s="289"/>
      <c r="I44" s="289"/>
      <c r="J44" s="289"/>
      <c r="K44" s="289"/>
      <c r="L44" s="289"/>
      <c r="M44" s="289"/>
      <c r="N44" s="289"/>
      <c r="O44" s="289"/>
    </row>
    <row r="45" spans="1:18" ht="18" x14ac:dyDescent="0.2">
      <c r="A45" s="317"/>
      <c r="B45" s="289"/>
      <c r="C45" s="244"/>
      <c r="D45" s="289"/>
      <c r="E45" s="289"/>
      <c r="F45" s="289"/>
      <c r="G45" s="289"/>
      <c r="H45" s="289"/>
      <c r="I45" s="289"/>
      <c r="J45" s="289"/>
      <c r="K45" s="289"/>
      <c r="L45" s="289"/>
      <c r="M45" s="289"/>
      <c r="N45" s="289"/>
      <c r="O45" s="289"/>
    </row>
    <row r="46" spans="1:18" ht="18" x14ac:dyDescent="0.2">
      <c r="A46" s="286"/>
      <c r="B46" s="289"/>
      <c r="C46" s="244"/>
      <c r="D46" s="289"/>
      <c r="E46" s="289"/>
      <c r="F46" s="289"/>
      <c r="G46" s="289"/>
      <c r="H46" s="289"/>
      <c r="I46" s="289"/>
      <c r="J46" s="289"/>
      <c r="K46" s="289"/>
      <c r="L46" s="289"/>
      <c r="M46" s="289"/>
      <c r="N46" s="289"/>
      <c r="O46" s="289"/>
    </row>
    <row r="47" spans="1:18" ht="18" x14ac:dyDescent="0.2">
      <c r="A47" s="286"/>
      <c r="B47" s="289"/>
      <c r="C47" s="244"/>
      <c r="D47" s="289"/>
      <c r="E47" s="289"/>
      <c r="F47" s="289"/>
      <c r="G47" s="289"/>
      <c r="H47" s="289"/>
      <c r="I47" s="289"/>
      <c r="J47" s="289"/>
      <c r="K47" s="289"/>
      <c r="L47" s="289"/>
      <c r="M47" s="289"/>
      <c r="N47" s="289"/>
      <c r="O47" s="289"/>
    </row>
    <row r="48" spans="1:18" ht="18" x14ac:dyDescent="0.2">
      <c r="A48" s="358"/>
      <c r="B48" s="350"/>
      <c r="C48" s="350"/>
      <c r="D48" s="289"/>
      <c r="E48" s="289"/>
      <c r="F48" s="289"/>
      <c r="G48" s="289"/>
      <c r="H48" s="289"/>
      <c r="I48" s="289"/>
      <c r="J48" s="289"/>
      <c r="K48" s="289"/>
      <c r="L48" s="289"/>
      <c r="M48" s="289"/>
      <c r="N48" s="289"/>
      <c r="O48" s="289"/>
    </row>
    <row r="49" spans="1:103" ht="18" x14ac:dyDescent="0.2">
      <c r="A49" s="359"/>
      <c r="B49" s="350"/>
      <c r="C49" s="350"/>
      <c r="D49" s="289"/>
      <c r="E49" s="289"/>
      <c r="F49" s="289"/>
      <c r="G49" s="289"/>
      <c r="H49" s="289"/>
      <c r="I49" s="289"/>
      <c r="J49" s="289"/>
      <c r="K49" s="289"/>
      <c r="L49" s="289"/>
      <c r="M49" s="289"/>
      <c r="N49" s="289"/>
      <c r="O49" s="289"/>
    </row>
    <row r="50" spans="1:103" ht="18" x14ac:dyDescent="0.2">
      <c r="A50" s="286"/>
      <c r="B50" s="289"/>
      <c r="C50" s="244"/>
      <c r="D50" s="289"/>
      <c r="E50" s="289"/>
      <c r="F50" s="289"/>
      <c r="G50" s="289"/>
      <c r="H50" s="289"/>
      <c r="I50" s="289"/>
      <c r="J50" s="289"/>
      <c r="K50" s="289"/>
      <c r="L50" s="289"/>
      <c r="M50" s="289"/>
      <c r="N50" s="289"/>
      <c r="O50" s="289"/>
    </row>
    <row r="51" spans="1:103" ht="18" x14ac:dyDescent="0.2">
      <c r="A51" s="286"/>
      <c r="B51" s="289"/>
      <c r="C51" s="244"/>
      <c r="D51" s="289"/>
      <c r="E51" s="289"/>
      <c r="F51" s="289"/>
      <c r="G51" s="289"/>
      <c r="H51" s="289"/>
      <c r="I51" s="289"/>
      <c r="J51" s="289"/>
      <c r="K51" s="289"/>
      <c r="L51" s="289"/>
      <c r="M51" s="289"/>
      <c r="N51" s="289"/>
      <c r="O51" s="289"/>
    </row>
    <row r="52" spans="1:103" ht="18" x14ac:dyDescent="0.2">
      <c r="A52" s="286"/>
      <c r="B52" s="289"/>
      <c r="C52" s="244"/>
      <c r="D52" s="289"/>
      <c r="E52" s="289"/>
      <c r="F52" s="289"/>
      <c r="G52" s="289"/>
      <c r="H52" s="289"/>
      <c r="I52" s="289"/>
      <c r="J52" s="289"/>
      <c r="K52" s="289"/>
      <c r="L52" s="289"/>
      <c r="M52" s="289"/>
      <c r="N52" s="289"/>
      <c r="O52" s="289"/>
    </row>
    <row r="53" spans="1:103" s="39" customFormat="1" ht="18" x14ac:dyDescent="0.2">
      <c r="A53" s="283"/>
      <c r="B53" s="261"/>
      <c r="C53" s="244"/>
      <c r="D53" s="563"/>
      <c r="E53" s="563"/>
      <c r="F53" s="563"/>
      <c r="G53" s="563"/>
      <c r="H53" s="563"/>
      <c r="I53" s="563"/>
      <c r="J53" s="563"/>
      <c r="K53" s="563"/>
      <c r="L53" s="561"/>
      <c r="M53" s="563"/>
      <c r="N53" s="563"/>
      <c r="O53" s="563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  <c r="CS53" s="38"/>
      <c r="CT53" s="38"/>
      <c r="CU53" s="38"/>
      <c r="CV53" s="38"/>
      <c r="CW53" s="38"/>
      <c r="CX53" s="38"/>
      <c r="CY53" s="38"/>
    </row>
    <row r="54" spans="1:103" ht="18" x14ac:dyDescent="0.2">
      <c r="A54" s="286"/>
      <c r="B54" s="289"/>
      <c r="C54" s="244"/>
      <c r="D54" s="289"/>
      <c r="E54" s="289"/>
      <c r="F54" s="289"/>
      <c r="G54" s="289"/>
      <c r="H54" s="289"/>
      <c r="I54" s="289"/>
      <c r="J54" s="289"/>
      <c r="K54" s="289"/>
      <c r="L54" s="289"/>
      <c r="M54" s="289"/>
      <c r="N54" s="289"/>
      <c r="O54" s="289"/>
    </row>
    <row r="40678" spans="1:1" x14ac:dyDescent="0.2">
      <c r="A40678" s="49">
        <f>SUM(A1:A40677)</f>
        <v>37194760170</v>
      </c>
    </row>
  </sheetData>
  <mergeCells count="1">
    <mergeCell ref="A1:C1"/>
  </mergeCells>
  <pageMargins left="1" right="0" top="1" bottom="1" header="0" footer="0"/>
  <pageSetup firstPageNumber="6" fitToHeight="2" orientation="landscape" r:id="rId1"/>
  <headerFooter alignWithMargins="0">
    <oddFooter>&amp;L&amp;8&amp;F  &amp;A&amp;R&amp;8&amp;D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  <pageSetUpPr fitToPage="1"/>
  </sheetPr>
  <dimension ref="A1:DH201"/>
  <sheetViews>
    <sheetView zoomScale="80" zoomScaleNormal="80" workbookViewId="0">
      <selection activeCell="C175" sqref="C174:C175"/>
    </sheetView>
  </sheetViews>
  <sheetFormatPr defaultColWidth="16.33203125" defaultRowHeight="15" x14ac:dyDescent="0.2"/>
  <cols>
    <col min="1" max="1" width="13.88671875" style="49" customWidth="1"/>
    <col min="2" max="2" width="14.5546875" style="50" customWidth="1"/>
    <col min="3" max="3" width="37.77734375" style="47" customWidth="1"/>
    <col min="4" max="5" width="14.5546875" style="34" customWidth="1"/>
    <col min="6" max="6" width="15.21875" style="34" customWidth="1"/>
    <col min="7" max="7" width="14.5546875" style="34" customWidth="1"/>
    <col min="8" max="8" width="17.21875" style="34" customWidth="1"/>
    <col min="9" max="10" width="14.5546875" style="34" customWidth="1"/>
    <col min="11" max="13" width="14.5546875" style="34" bestFit="1" customWidth="1"/>
    <col min="14" max="14" width="14.5546875" style="62" customWidth="1"/>
    <col min="15" max="15" width="14.5546875" style="62" bestFit="1" customWidth="1"/>
    <col min="16" max="101" width="16.33203125" style="34"/>
    <col min="102" max="16384" width="16.33203125" style="35"/>
  </cols>
  <sheetData>
    <row r="1" spans="1:101" ht="40.15" customHeight="1" x14ac:dyDescent="0.2">
      <c r="A1" s="701" t="s">
        <v>879</v>
      </c>
      <c r="B1" s="719"/>
      <c r="C1" s="719"/>
      <c r="D1" s="719"/>
      <c r="E1" s="720"/>
      <c r="F1" s="720"/>
      <c r="G1" s="720"/>
      <c r="H1" s="720"/>
      <c r="I1" s="720"/>
      <c r="J1" s="720"/>
      <c r="K1" s="720"/>
      <c r="L1" s="720"/>
      <c r="M1" s="720"/>
      <c r="N1" s="720"/>
      <c r="O1" s="720"/>
      <c r="P1" s="289"/>
    </row>
    <row r="2" spans="1:101" s="61" customFormat="1" ht="33" customHeight="1" x14ac:dyDescent="0.2">
      <c r="A2" s="239" t="s">
        <v>0</v>
      </c>
      <c r="B2" s="240" t="s">
        <v>729</v>
      </c>
      <c r="C2" s="241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  <c r="P2" s="240"/>
    </row>
    <row r="3" spans="1:101" ht="58.15" customHeight="1" x14ac:dyDescent="0.2">
      <c r="A3" s="701" t="s">
        <v>731</v>
      </c>
      <c r="B3" s="721"/>
      <c r="C3" s="721"/>
      <c r="D3" s="356"/>
      <c r="E3" s="496"/>
      <c r="F3" s="360"/>
      <c r="G3" s="289"/>
      <c r="H3" s="289"/>
      <c r="I3" s="289"/>
      <c r="J3" s="289"/>
      <c r="K3" s="289"/>
      <c r="L3" s="289"/>
      <c r="M3" s="289"/>
      <c r="N3" s="248"/>
      <c r="O3" s="248"/>
      <c r="P3" s="289"/>
    </row>
    <row r="4" spans="1:101" ht="21.75" customHeight="1" x14ac:dyDescent="0.2">
      <c r="A4" s="577">
        <v>1404846045</v>
      </c>
      <c r="B4" s="578" t="s">
        <v>1102</v>
      </c>
      <c r="C4" s="578" t="s">
        <v>1104</v>
      </c>
      <c r="D4" s="356"/>
      <c r="E4" s="579"/>
      <c r="F4" s="247"/>
      <c r="G4" s="558"/>
      <c r="H4" s="558"/>
      <c r="I4" s="558"/>
      <c r="J4" s="558"/>
      <c r="K4" s="562"/>
      <c r="L4" s="558"/>
      <c r="M4" s="558"/>
      <c r="N4" s="562"/>
      <c r="O4" s="562"/>
      <c r="P4" s="558"/>
      <c r="Q4" s="576"/>
      <c r="R4" s="576"/>
      <c r="S4" s="576"/>
      <c r="T4" s="576"/>
      <c r="U4" s="576"/>
      <c r="V4" s="576"/>
      <c r="W4" s="576"/>
      <c r="X4" s="576"/>
      <c r="Y4" s="576"/>
      <c r="Z4" s="576"/>
      <c r="AA4" s="576"/>
      <c r="AB4" s="576"/>
      <c r="AC4" s="576"/>
      <c r="AD4" s="576"/>
      <c r="AE4" s="576"/>
      <c r="AF4" s="576"/>
      <c r="AG4" s="576"/>
      <c r="AH4" s="576"/>
      <c r="AI4" s="576"/>
      <c r="AJ4" s="576"/>
      <c r="AK4" s="576"/>
      <c r="AL4" s="576"/>
      <c r="AM4" s="576"/>
      <c r="AN4" s="576"/>
      <c r="AO4" s="576"/>
      <c r="AP4" s="576"/>
      <c r="AQ4" s="576"/>
      <c r="AR4" s="576"/>
      <c r="AS4" s="576"/>
      <c r="AT4" s="576"/>
      <c r="AU4" s="576"/>
      <c r="AV4" s="576"/>
      <c r="AW4" s="576"/>
      <c r="AX4" s="576"/>
      <c r="AY4" s="576"/>
      <c r="AZ4" s="576"/>
      <c r="BA4" s="576"/>
      <c r="BB4" s="576"/>
      <c r="BC4" s="576"/>
      <c r="BD4" s="576"/>
      <c r="BE4" s="576"/>
      <c r="BF4" s="576"/>
      <c r="BG4" s="576"/>
      <c r="BH4" s="576"/>
      <c r="BI4" s="576"/>
      <c r="BJ4" s="576"/>
      <c r="BK4" s="576"/>
      <c r="BL4" s="576"/>
      <c r="BM4" s="576"/>
      <c r="BN4" s="576"/>
      <c r="BO4" s="576"/>
      <c r="BP4" s="576"/>
      <c r="BQ4" s="576"/>
      <c r="BR4" s="576"/>
      <c r="BS4" s="576"/>
      <c r="BT4" s="576"/>
      <c r="BU4" s="576"/>
      <c r="BV4" s="576"/>
      <c r="BW4" s="576"/>
      <c r="BX4" s="576"/>
      <c r="BY4" s="576"/>
      <c r="BZ4" s="576"/>
      <c r="CA4" s="576"/>
      <c r="CB4" s="576"/>
      <c r="CC4" s="576"/>
      <c r="CD4" s="576"/>
      <c r="CE4" s="576"/>
      <c r="CF4" s="576"/>
      <c r="CG4" s="576"/>
      <c r="CH4" s="576"/>
      <c r="CI4" s="576"/>
      <c r="CJ4" s="576"/>
      <c r="CK4" s="576"/>
      <c r="CL4" s="576"/>
      <c r="CM4" s="576"/>
      <c r="CN4" s="576"/>
      <c r="CO4" s="576"/>
      <c r="CP4" s="576"/>
      <c r="CQ4" s="576"/>
      <c r="CR4" s="576"/>
      <c r="CS4" s="576"/>
      <c r="CT4" s="576"/>
      <c r="CU4" s="576"/>
      <c r="CV4" s="576"/>
      <c r="CW4" s="576"/>
    </row>
    <row r="5" spans="1:101" ht="21.75" customHeight="1" x14ac:dyDescent="0.2">
      <c r="A5" s="577">
        <v>1400035345</v>
      </c>
      <c r="B5" s="578" t="s">
        <v>1185</v>
      </c>
      <c r="C5" s="578" t="s">
        <v>1184</v>
      </c>
      <c r="D5" s="356"/>
      <c r="E5" s="579"/>
      <c r="F5" s="247"/>
      <c r="G5" s="558"/>
      <c r="H5" s="558"/>
      <c r="I5" s="558"/>
      <c r="J5" s="558"/>
      <c r="K5" s="562"/>
      <c r="L5" s="558"/>
      <c r="M5" s="558"/>
      <c r="N5" s="562"/>
      <c r="O5" s="562"/>
      <c r="P5" s="558"/>
      <c r="Q5" s="588"/>
      <c r="R5" s="588"/>
      <c r="S5" s="588"/>
      <c r="T5" s="588"/>
      <c r="U5" s="588"/>
      <c r="V5" s="588"/>
      <c r="W5" s="588"/>
      <c r="X5" s="588"/>
      <c r="Y5" s="588"/>
      <c r="Z5" s="588"/>
      <c r="AA5" s="588"/>
      <c r="AB5" s="588"/>
      <c r="AC5" s="588"/>
      <c r="AD5" s="588"/>
      <c r="AE5" s="588"/>
      <c r="AF5" s="588"/>
      <c r="AG5" s="588"/>
      <c r="AH5" s="588"/>
      <c r="AI5" s="588"/>
      <c r="AJ5" s="588"/>
      <c r="AK5" s="588"/>
      <c r="AL5" s="588"/>
      <c r="AM5" s="588"/>
      <c r="AN5" s="588"/>
      <c r="AO5" s="588"/>
      <c r="AP5" s="588"/>
      <c r="AQ5" s="588"/>
      <c r="AR5" s="588"/>
      <c r="AS5" s="588"/>
      <c r="AT5" s="588"/>
      <c r="AU5" s="588"/>
      <c r="AV5" s="588"/>
      <c r="AW5" s="588"/>
      <c r="AX5" s="588"/>
      <c r="AY5" s="588"/>
      <c r="AZ5" s="588"/>
      <c r="BA5" s="588"/>
      <c r="BB5" s="588"/>
      <c r="BC5" s="588"/>
      <c r="BD5" s="588"/>
      <c r="BE5" s="588"/>
      <c r="BF5" s="588"/>
      <c r="BG5" s="588"/>
      <c r="BH5" s="588"/>
      <c r="BI5" s="588"/>
      <c r="BJ5" s="588"/>
      <c r="BK5" s="588"/>
      <c r="BL5" s="588"/>
      <c r="BM5" s="588"/>
      <c r="BN5" s="588"/>
      <c r="BO5" s="588"/>
      <c r="BP5" s="588"/>
      <c r="BQ5" s="588"/>
      <c r="BR5" s="588"/>
      <c r="BS5" s="588"/>
      <c r="BT5" s="588"/>
      <c r="BU5" s="588"/>
      <c r="BV5" s="588"/>
      <c r="BW5" s="588"/>
      <c r="BX5" s="588"/>
      <c r="BY5" s="588"/>
      <c r="BZ5" s="588"/>
      <c r="CA5" s="588"/>
      <c r="CB5" s="588"/>
      <c r="CC5" s="588"/>
      <c r="CD5" s="588"/>
      <c r="CE5" s="588"/>
      <c r="CF5" s="588"/>
      <c r="CG5" s="588"/>
      <c r="CH5" s="588"/>
      <c r="CI5" s="588"/>
      <c r="CJ5" s="588"/>
      <c r="CK5" s="588"/>
      <c r="CL5" s="588"/>
      <c r="CM5" s="588"/>
      <c r="CN5" s="588"/>
      <c r="CO5" s="588"/>
      <c r="CP5" s="588"/>
      <c r="CQ5" s="588"/>
      <c r="CR5" s="588"/>
      <c r="CS5" s="588"/>
      <c r="CT5" s="588"/>
      <c r="CU5" s="588"/>
      <c r="CV5" s="588"/>
      <c r="CW5" s="588"/>
    </row>
    <row r="6" spans="1:101" ht="21.75" customHeight="1" x14ac:dyDescent="0.2">
      <c r="A6" s="577">
        <v>1405755741</v>
      </c>
      <c r="B6" s="578">
        <v>1010267889</v>
      </c>
      <c r="C6" s="578" t="s">
        <v>838</v>
      </c>
      <c r="D6" s="329" t="s">
        <v>1283</v>
      </c>
      <c r="E6" s="579"/>
      <c r="F6" s="247"/>
      <c r="G6" s="558"/>
      <c r="H6" s="558"/>
      <c r="I6" s="558"/>
      <c r="J6" s="558"/>
      <c r="K6" s="562"/>
      <c r="L6" s="558"/>
      <c r="M6" s="558"/>
      <c r="N6" s="562"/>
      <c r="O6" s="562"/>
      <c r="P6" s="558"/>
      <c r="Q6" s="576"/>
      <c r="R6" s="576"/>
      <c r="S6" s="576"/>
      <c r="T6" s="576"/>
      <c r="U6" s="576"/>
      <c r="V6" s="576"/>
      <c r="W6" s="576"/>
      <c r="X6" s="576"/>
      <c r="Y6" s="576"/>
      <c r="Z6" s="576"/>
      <c r="AA6" s="576"/>
      <c r="AB6" s="576"/>
      <c r="AC6" s="576"/>
      <c r="AD6" s="576"/>
      <c r="AE6" s="576"/>
      <c r="AF6" s="576"/>
      <c r="AG6" s="576"/>
      <c r="AH6" s="576"/>
      <c r="AI6" s="576"/>
      <c r="AJ6" s="576"/>
      <c r="AK6" s="576"/>
      <c r="AL6" s="576"/>
      <c r="AM6" s="576"/>
      <c r="AN6" s="576"/>
      <c r="AO6" s="576"/>
      <c r="AP6" s="576"/>
      <c r="AQ6" s="576"/>
      <c r="AR6" s="576"/>
      <c r="AS6" s="576"/>
      <c r="AT6" s="576"/>
      <c r="AU6" s="576"/>
      <c r="AV6" s="576"/>
      <c r="AW6" s="576"/>
      <c r="AX6" s="576"/>
      <c r="AY6" s="576"/>
      <c r="AZ6" s="576"/>
      <c r="BA6" s="576"/>
      <c r="BB6" s="576"/>
      <c r="BC6" s="576"/>
      <c r="BD6" s="576"/>
      <c r="BE6" s="576"/>
      <c r="BF6" s="576"/>
      <c r="BG6" s="576"/>
      <c r="BH6" s="576"/>
      <c r="BI6" s="576"/>
      <c r="BJ6" s="576"/>
      <c r="BK6" s="576"/>
      <c r="BL6" s="576"/>
      <c r="BM6" s="576"/>
      <c r="BN6" s="576"/>
      <c r="BO6" s="576"/>
      <c r="BP6" s="576"/>
      <c r="BQ6" s="576"/>
      <c r="BR6" s="576"/>
      <c r="BS6" s="576"/>
      <c r="BT6" s="576"/>
      <c r="BU6" s="576"/>
      <c r="BV6" s="576"/>
      <c r="BW6" s="576"/>
      <c r="BX6" s="576"/>
      <c r="BY6" s="576"/>
      <c r="BZ6" s="576"/>
      <c r="CA6" s="576"/>
      <c r="CB6" s="576"/>
      <c r="CC6" s="576"/>
      <c r="CD6" s="576"/>
      <c r="CE6" s="576"/>
      <c r="CF6" s="576"/>
      <c r="CG6" s="576"/>
      <c r="CH6" s="576"/>
      <c r="CI6" s="576"/>
      <c r="CJ6" s="576"/>
      <c r="CK6" s="576"/>
      <c r="CL6" s="576"/>
      <c r="CM6" s="576"/>
      <c r="CN6" s="576"/>
      <c r="CO6" s="576"/>
      <c r="CP6" s="576"/>
      <c r="CQ6" s="576"/>
      <c r="CR6" s="576"/>
      <c r="CS6" s="576"/>
      <c r="CT6" s="576"/>
      <c r="CU6" s="576"/>
      <c r="CV6" s="576"/>
      <c r="CW6" s="576"/>
    </row>
    <row r="7" spans="1:101" s="57" customFormat="1" ht="18" x14ac:dyDescent="0.2">
      <c r="A7" s="249">
        <v>1408226556</v>
      </c>
      <c r="B7" s="250">
        <v>1009769831</v>
      </c>
      <c r="C7" s="495" t="s">
        <v>776</v>
      </c>
      <c r="D7" s="252"/>
      <c r="E7" s="252"/>
      <c r="F7" s="252"/>
      <c r="G7" s="556"/>
      <c r="H7" s="563"/>
      <c r="I7" s="252"/>
      <c r="J7" s="252"/>
      <c r="K7" s="252"/>
      <c r="L7" s="252"/>
      <c r="M7" s="252"/>
      <c r="N7" s="252"/>
      <c r="O7" s="252"/>
      <c r="P7" s="361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</row>
    <row r="8" spans="1:101" ht="23.25" customHeight="1" x14ac:dyDescent="0.2">
      <c r="A8" s="286">
        <v>9209079947</v>
      </c>
      <c r="B8" s="243">
        <v>1011042910</v>
      </c>
      <c r="C8" s="477" t="s">
        <v>534</v>
      </c>
      <c r="D8" s="245"/>
      <c r="E8" s="245"/>
      <c r="F8" s="245"/>
      <c r="G8" s="554"/>
      <c r="H8" s="561"/>
      <c r="I8" s="245"/>
      <c r="J8" s="245"/>
      <c r="K8" s="245"/>
      <c r="L8" s="245"/>
      <c r="M8" s="245"/>
      <c r="N8" s="245"/>
      <c r="O8" s="245"/>
      <c r="P8" s="289"/>
      <c r="CU8" s="35"/>
      <c r="CV8" s="35"/>
      <c r="CW8" s="35"/>
    </row>
    <row r="9" spans="1:101" ht="18" x14ac:dyDescent="0.2">
      <c r="A9" s="249">
        <v>1403455126</v>
      </c>
      <c r="B9" s="250">
        <v>1010556398</v>
      </c>
      <c r="C9" s="495" t="s">
        <v>959</v>
      </c>
      <c r="D9" s="252"/>
      <c r="E9" s="252"/>
      <c r="F9" s="252"/>
      <c r="G9" s="556"/>
      <c r="H9" s="563"/>
      <c r="I9" s="252"/>
      <c r="J9" s="252"/>
      <c r="K9" s="252"/>
      <c r="L9" s="252"/>
      <c r="M9" s="252"/>
      <c r="N9" s="252"/>
      <c r="O9" s="252"/>
      <c r="P9" s="361"/>
      <c r="Q9" s="58"/>
      <c r="R9" s="58"/>
    </row>
    <row r="10" spans="1:101" s="57" customFormat="1" ht="18" x14ac:dyDescent="0.2">
      <c r="A10" s="249">
        <v>1408603865</v>
      </c>
      <c r="B10" s="250">
        <v>17</v>
      </c>
      <c r="C10" s="495" t="s">
        <v>832</v>
      </c>
      <c r="D10" s="252"/>
      <c r="E10" s="252"/>
      <c r="F10" s="252"/>
      <c r="G10" s="556"/>
      <c r="H10" s="563"/>
      <c r="I10" s="252"/>
      <c r="J10" s="252"/>
      <c r="K10" s="252"/>
      <c r="L10" s="252"/>
      <c r="M10" s="252"/>
      <c r="N10" s="252"/>
      <c r="O10" s="252"/>
      <c r="P10" s="361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</row>
    <row r="11" spans="1:101" s="57" customFormat="1" ht="18" x14ac:dyDescent="0.2">
      <c r="A11" s="249">
        <v>1407378515</v>
      </c>
      <c r="B11" s="250">
        <v>1010498914</v>
      </c>
      <c r="C11" s="495" t="s">
        <v>960</v>
      </c>
      <c r="D11" s="252"/>
      <c r="E11" s="252"/>
      <c r="F11" s="252"/>
      <c r="G11" s="556"/>
      <c r="H11" s="563"/>
      <c r="I11" s="252"/>
      <c r="J11" s="252"/>
      <c r="K11" s="252"/>
      <c r="L11" s="252"/>
      <c r="M11" s="252"/>
      <c r="N11" s="252"/>
      <c r="O11" s="252"/>
      <c r="P11" s="361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  <c r="CS11" s="58"/>
      <c r="CT11" s="58"/>
    </row>
    <row r="12" spans="1:101" s="57" customFormat="1" ht="18" x14ac:dyDescent="0.2">
      <c r="A12" s="249">
        <v>1408226127</v>
      </c>
      <c r="B12" s="250">
        <v>9</v>
      </c>
      <c r="C12" s="495" t="s">
        <v>771</v>
      </c>
      <c r="D12" s="252"/>
      <c r="E12" s="252"/>
      <c r="F12" s="252"/>
      <c r="G12" s="556"/>
      <c r="H12" s="563"/>
      <c r="I12" s="252"/>
      <c r="J12" s="252"/>
      <c r="K12" s="252"/>
      <c r="L12" s="252"/>
      <c r="M12" s="252"/>
      <c r="N12" s="252"/>
      <c r="O12" s="252"/>
      <c r="P12" s="361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</row>
    <row r="13" spans="1:101" ht="18" x14ac:dyDescent="0.2">
      <c r="A13" s="286">
        <v>4208653796</v>
      </c>
      <c r="B13" s="243">
        <v>1007059205</v>
      </c>
      <c r="C13" s="477" t="s">
        <v>660</v>
      </c>
      <c r="D13" s="245"/>
      <c r="E13" s="245"/>
      <c r="F13" s="245"/>
      <c r="G13" s="554"/>
      <c r="H13" s="561"/>
      <c r="I13" s="245"/>
      <c r="J13" s="245"/>
      <c r="K13" s="245"/>
      <c r="L13" s="245"/>
      <c r="M13" s="245"/>
      <c r="N13" s="245"/>
      <c r="O13" s="245"/>
      <c r="P13" s="289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</row>
    <row r="14" spans="1:101" ht="18" x14ac:dyDescent="0.2">
      <c r="A14" s="286">
        <v>1402430441</v>
      </c>
      <c r="B14" s="243">
        <v>1009982097</v>
      </c>
      <c r="C14" s="477" t="s">
        <v>780</v>
      </c>
      <c r="D14" s="245"/>
      <c r="E14" s="245"/>
      <c r="F14" s="245"/>
      <c r="G14" s="554"/>
      <c r="H14" s="561"/>
      <c r="I14" s="245"/>
      <c r="J14" s="245"/>
      <c r="K14" s="245"/>
      <c r="L14" s="245"/>
      <c r="M14" s="245"/>
      <c r="N14" s="245"/>
      <c r="O14" s="245"/>
      <c r="P14" s="289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5"/>
      <c r="CV14" s="35"/>
      <c r="CW14" s="35"/>
    </row>
    <row r="15" spans="1:101" ht="18" x14ac:dyDescent="0.2">
      <c r="A15" s="286">
        <v>8387164824</v>
      </c>
      <c r="B15" s="362">
        <v>19</v>
      </c>
      <c r="C15" s="356" t="s">
        <v>277</v>
      </c>
      <c r="D15" s="245"/>
      <c r="E15" s="245"/>
      <c r="F15" s="245"/>
      <c r="G15" s="554"/>
      <c r="H15" s="561"/>
      <c r="I15" s="245"/>
      <c r="J15" s="245"/>
      <c r="K15" s="245"/>
      <c r="L15" s="245"/>
      <c r="M15" s="245"/>
      <c r="N15" s="245"/>
      <c r="O15" s="245"/>
      <c r="P15" s="289"/>
      <c r="CU15" s="35"/>
      <c r="CV15" s="35"/>
      <c r="CW15" s="35"/>
    </row>
    <row r="16" spans="1:101" ht="18" x14ac:dyDescent="0.2">
      <c r="A16" s="487">
        <v>1400463058</v>
      </c>
      <c r="B16" s="243">
        <v>1010814709</v>
      </c>
      <c r="C16" s="477" t="s">
        <v>1103</v>
      </c>
      <c r="D16" s="561"/>
      <c r="E16" s="561"/>
      <c r="F16" s="561"/>
      <c r="G16" s="561"/>
      <c r="H16" s="561"/>
      <c r="I16" s="561"/>
      <c r="J16" s="561"/>
      <c r="K16" s="561"/>
      <c r="L16" s="561"/>
      <c r="M16" s="561"/>
      <c r="N16" s="561"/>
      <c r="O16" s="561"/>
      <c r="P16" s="558"/>
      <c r="Q16" s="576"/>
      <c r="R16" s="576"/>
      <c r="S16" s="576"/>
      <c r="T16" s="576"/>
      <c r="U16" s="576"/>
      <c r="V16" s="576"/>
      <c r="W16" s="576"/>
      <c r="X16" s="576"/>
      <c r="Y16" s="576"/>
      <c r="Z16" s="576"/>
      <c r="AA16" s="576"/>
      <c r="AB16" s="576"/>
      <c r="AC16" s="576"/>
      <c r="AD16" s="576"/>
      <c r="AE16" s="576"/>
      <c r="AF16" s="576"/>
      <c r="AG16" s="576"/>
      <c r="AH16" s="576"/>
      <c r="AI16" s="576"/>
      <c r="AJ16" s="576"/>
      <c r="AK16" s="576"/>
      <c r="AL16" s="576"/>
      <c r="AM16" s="576"/>
      <c r="AN16" s="576"/>
      <c r="AO16" s="576"/>
      <c r="AP16" s="576"/>
      <c r="AQ16" s="576"/>
      <c r="AR16" s="576"/>
      <c r="AS16" s="576"/>
      <c r="AT16" s="576"/>
      <c r="AU16" s="576"/>
      <c r="AV16" s="576"/>
      <c r="AW16" s="576"/>
      <c r="AX16" s="576"/>
      <c r="AY16" s="576"/>
      <c r="AZ16" s="576"/>
      <c r="BA16" s="576"/>
      <c r="BB16" s="576"/>
      <c r="BC16" s="576"/>
      <c r="BD16" s="576"/>
      <c r="BE16" s="576"/>
      <c r="BF16" s="576"/>
      <c r="BG16" s="576"/>
      <c r="BH16" s="576"/>
      <c r="BI16" s="576"/>
      <c r="BJ16" s="576"/>
      <c r="BK16" s="576"/>
      <c r="BL16" s="576"/>
      <c r="BM16" s="576"/>
      <c r="BN16" s="576"/>
      <c r="BO16" s="576"/>
      <c r="BP16" s="576"/>
      <c r="BQ16" s="576"/>
      <c r="BR16" s="576"/>
      <c r="BS16" s="576"/>
      <c r="BT16" s="576"/>
      <c r="BU16" s="576"/>
      <c r="BV16" s="576"/>
      <c r="BW16" s="576"/>
      <c r="BX16" s="576"/>
      <c r="BY16" s="576"/>
      <c r="BZ16" s="576"/>
      <c r="CA16" s="576"/>
      <c r="CB16" s="576"/>
      <c r="CC16" s="576"/>
      <c r="CD16" s="576"/>
      <c r="CE16" s="576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</row>
    <row r="17" spans="1:102" ht="18" x14ac:dyDescent="0.2">
      <c r="A17" s="286">
        <v>9773686163</v>
      </c>
      <c r="B17" s="243">
        <v>1008907032</v>
      </c>
      <c r="C17" s="477" t="s">
        <v>758</v>
      </c>
      <c r="D17" s="245"/>
      <c r="E17" s="245"/>
      <c r="F17" s="245"/>
      <c r="G17" s="554"/>
      <c r="H17" s="561"/>
      <c r="I17" s="245"/>
      <c r="J17" s="245"/>
      <c r="K17" s="245"/>
      <c r="L17" s="245"/>
      <c r="M17" s="245"/>
      <c r="N17" s="245"/>
      <c r="O17" s="245"/>
      <c r="P17" s="289"/>
      <c r="CU17" s="35"/>
      <c r="CV17" s="35"/>
      <c r="CW17" s="35"/>
    </row>
    <row r="18" spans="1:102" ht="18" x14ac:dyDescent="0.2">
      <c r="A18" s="275">
        <v>6889515142</v>
      </c>
      <c r="B18" s="269">
        <v>1009755136</v>
      </c>
      <c r="C18" s="495" t="s">
        <v>578</v>
      </c>
      <c r="D18" s="252"/>
      <c r="E18" s="252"/>
      <c r="F18" s="252"/>
      <c r="G18" s="556"/>
      <c r="H18" s="563"/>
      <c r="I18" s="252"/>
      <c r="J18" s="252"/>
      <c r="K18" s="252"/>
      <c r="L18" s="252"/>
      <c r="M18" s="252"/>
      <c r="N18" s="252"/>
      <c r="O18" s="252"/>
      <c r="P18" s="289"/>
      <c r="CX18" s="34"/>
    </row>
    <row r="19" spans="1:102" ht="36" x14ac:dyDescent="0.2">
      <c r="A19" s="275">
        <v>1406357713</v>
      </c>
      <c r="B19" s="269" t="s">
        <v>1105</v>
      </c>
      <c r="C19" s="495" t="s">
        <v>1196</v>
      </c>
      <c r="D19" s="563"/>
      <c r="E19" s="563"/>
      <c r="F19" s="563"/>
      <c r="G19" s="563"/>
      <c r="H19" s="563"/>
      <c r="I19" s="563"/>
      <c r="J19" s="563"/>
      <c r="K19" s="563"/>
      <c r="L19" s="563"/>
      <c r="M19" s="563"/>
      <c r="N19" s="563"/>
      <c r="O19" s="563"/>
      <c r="P19" s="558"/>
      <c r="Q19" s="576"/>
      <c r="R19" s="576"/>
      <c r="S19" s="576"/>
      <c r="T19" s="576"/>
      <c r="U19" s="576"/>
      <c r="V19" s="576"/>
      <c r="W19" s="576"/>
      <c r="X19" s="576"/>
      <c r="Y19" s="576"/>
      <c r="Z19" s="576"/>
      <c r="AA19" s="576"/>
      <c r="AB19" s="576"/>
      <c r="AC19" s="576"/>
      <c r="AD19" s="576"/>
      <c r="AE19" s="576"/>
      <c r="AF19" s="576"/>
      <c r="AG19" s="576"/>
      <c r="AH19" s="576"/>
      <c r="AI19" s="576"/>
      <c r="AJ19" s="576"/>
      <c r="AK19" s="576"/>
      <c r="AL19" s="576"/>
      <c r="AM19" s="576"/>
      <c r="AN19" s="576"/>
      <c r="AO19" s="576"/>
      <c r="AP19" s="576"/>
      <c r="AQ19" s="576"/>
      <c r="AR19" s="576"/>
      <c r="AS19" s="576"/>
      <c r="AT19" s="576"/>
      <c r="AU19" s="576"/>
      <c r="AV19" s="576"/>
      <c r="AW19" s="576"/>
      <c r="AX19" s="576"/>
      <c r="AY19" s="576"/>
      <c r="AZ19" s="576"/>
      <c r="BA19" s="576"/>
      <c r="BB19" s="576"/>
      <c r="BC19" s="576"/>
      <c r="BD19" s="576"/>
      <c r="BE19" s="576"/>
      <c r="BF19" s="576"/>
      <c r="BG19" s="576"/>
      <c r="BH19" s="576"/>
      <c r="BI19" s="576"/>
      <c r="BJ19" s="576"/>
      <c r="BK19" s="576"/>
      <c r="BL19" s="576"/>
      <c r="BM19" s="576"/>
      <c r="BN19" s="576"/>
      <c r="BO19" s="576"/>
      <c r="BP19" s="576"/>
      <c r="BQ19" s="576"/>
      <c r="BR19" s="576"/>
      <c r="BS19" s="576"/>
      <c r="BT19" s="576"/>
      <c r="BU19" s="576"/>
      <c r="BV19" s="576"/>
      <c r="BW19" s="576"/>
      <c r="BX19" s="576"/>
      <c r="BY19" s="576"/>
      <c r="BZ19" s="576"/>
      <c r="CA19" s="576"/>
      <c r="CB19" s="576"/>
      <c r="CC19" s="576"/>
      <c r="CD19" s="576"/>
      <c r="CE19" s="576"/>
      <c r="CF19" s="576"/>
      <c r="CG19" s="576"/>
      <c r="CH19" s="576"/>
      <c r="CI19" s="576"/>
      <c r="CJ19" s="576"/>
      <c r="CK19" s="576"/>
      <c r="CL19" s="576"/>
      <c r="CM19" s="576"/>
      <c r="CN19" s="576"/>
      <c r="CO19" s="576"/>
      <c r="CP19" s="576"/>
      <c r="CQ19" s="576"/>
      <c r="CR19" s="576"/>
      <c r="CS19" s="576"/>
      <c r="CT19" s="576"/>
      <c r="CU19" s="576"/>
      <c r="CV19" s="576"/>
      <c r="CW19" s="576"/>
      <c r="CX19" s="576"/>
    </row>
    <row r="20" spans="1:102" ht="18" x14ac:dyDescent="0.2">
      <c r="A20" s="472">
        <v>1406020745</v>
      </c>
      <c r="B20" s="243">
        <v>27</v>
      </c>
      <c r="C20" s="477" t="s">
        <v>969</v>
      </c>
      <c r="D20" s="245"/>
      <c r="E20" s="245"/>
      <c r="F20" s="245"/>
      <c r="G20" s="554"/>
      <c r="H20" s="561"/>
      <c r="I20" s="245"/>
      <c r="J20" s="245"/>
      <c r="K20" s="245"/>
      <c r="L20" s="245"/>
      <c r="M20" s="245"/>
      <c r="N20" s="245"/>
      <c r="O20" s="245"/>
      <c r="P20" s="289"/>
      <c r="CU20" s="35"/>
      <c r="CV20" s="35"/>
      <c r="CW20" s="35"/>
    </row>
    <row r="21" spans="1:102" ht="18" x14ac:dyDescent="0.2">
      <c r="A21" s="487">
        <v>1407677186</v>
      </c>
      <c r="B21" s="243">
        <v>1010814711</v>
      </c>
      <c r="C21" s="477" t="s">
        <v>1187</v>
      </c>
      <c r="D21" s="561"/>
      <c r="E21" s="561"/>
      <c r="F21" s="561"/>
      <c r="G21" s="561"/>
      <c r="H21" s="561"/>
      <c r="I21" s="561"/>
      <c r="J21" s="561"/>
      <c r="K21" s="561"/>
      <c r="L21" s="561"/>
      <c r="M21" s="561"/>
      <c r="N21" s="561"/>
      <c r="O21" s="561"/>
      <c r="P21" s="558"/>
      <c r="Q21" s="576"/>
      <c r="R21" s="576"/>
      <c r="S21" s="576"/>
      <c r="T21" s="576"/>
      <c r="U21" s="576"/>
      <c r="V21" s="576"/>
      <c r="W21" s="576"/>
      <c r="X21" s="576"/>
      <c r="Y21" s="576"/>
      <c r="Z21" s="576"/>
      <c r="AA21" s="576"/>
      <c r="AB21" s="576"/>
      <c r="AC21" s="576"/>
      <c r="AD21" s="576"/>
      <c r="AE21" s="576"/>
      <c r="AF21" s="576"/>
      <c r="AG21" s="576"/>
      <c r="AH21" s="576"/>
      <c r="AI21" s="576"/>
      <c r="AJ21" s="576"/>
      <c r="AK21" s="576"/>
      <c r="AL21" s="576"/>
      <c r="AM21" s="576"/>
      <c r="AN21" s="576"/>
      <c r="AO21" s="576"/>
      <c r="AP21" s="576"/>
      <c r="AQ21" s="576"/>
      <c r="AR21" s="576"/>
      <c r="AS21" s="576"/>
      <c r="AT21" s="576"/>
      <c r="AU21" s="576"/>
      <c r="AV21" s="576"/>
      <c r="AW21" s="576"/>
      <c r="AX21" s="576"/>
      <c r="AY21" s="576"/>
      <c r="AZ21" s="576"/>
      <c r="BA21" s="576"/>
      <c r="BB21" s="576"/>
      <c r="BC21" s="576"/>
      <c r="BD21" s="576"/>
      <c r="BE21" s="576"/>
      <c r="BF21" s="576"/>
      <c r="BG21" s="576"/>
      <c r="BH21" s="576"/>
      <c r="BI21" s="576"/>
      <c r="BJ21" s="576"/>
      <c r="BK21" s="576"/>
      <c r="BL21" s="576"/>
      <c r="BM21" s="576"/>
      <c r="BN21" s="576"/>
      <c r="BO21" s="576"/>
      <c r="BP21" s="576"/>
      <c r="BQ21" s="576"/>
      <c r="BR21" s="576"/>
      <c r="BS21" s="576"/>
      <c r="BT21" s="576"/>
      <c r="BU21" s="576"/>
      <c r="BV21" s="576"/>
      <c r="BW21" s="576"/>
      <c r="BX21" s="576"/>
      <c r="BY21" s="576"/>
      <c r="BZ21" s="576"/>
      <c r="CA21" s="576"/>
      <c r="CB21" s="576"/>
      <c r="CC21" s="576"/>
      <c r="CD21" s="576"/>
      <c r="CE21" s="576"/>
      <c r="CF21" s="576"/>
      <c r="CG21" s="576"/>
      <c r="CH21" s="576"/>
      <c r="CI21" s="576"/>
      <c r="CJ21" s="576"/>
      <c r="CK21" s="576"/>
      <c r="CL21" s="576"/>
      <c r="CM21" s="576"/>
      <c r="CN21" s="576"/>
      <c r="CO21" s="576"/>
      <c r="CP21" s="576"/>
      <c r="CQ21" s="576"/>
      <c r="CR21" s="576"/>
      <c r="CS21" s="576"/>
      <c r="CT21" s="576"/>
      <c r="CU21" s="35"/>
      <c r="CV21" s="35"/>
      <c r="CW21" s="35"/>
    </row>
    <row r="22" spans="1:102" ht="18" x14ac:dyDescent="0.2">
      <c r="A22" s="487">
        <v>1407392703</v>
      </c>
      <c r="B22" s="243">
        <v>1010814712</v>
      </c>
      <c r="C22" s="477" t="s">
        <v>1186</v>
      </c>
      <c r="D22" s="561"/>
      <c r="E22" s="561"/>
      <c r="F22" s="561"/>
      <c r="G22" s="561"/>
      <c r="H22" s="561"/>
      <c r="I22" s="561"/>
      <c r="J22" s="561"/>
      <c r="K22" s="561"/>
      <c r="L22" s="561"/>
      <c r="M22" s="561"/>
      <c r="N22" s="561"/>
      <c r="O22" s="561"/>
      <c r="P22" s="558"/>
      <c r="Q22" s="588"/>
      <c r="R22" s="588"/>
      <c r="S22" s="588"/>
      <c r="T22" s="588"/>
      <c r="U22" s="588"/>
      <c r="V22" s="588"/>
      <c r="W22" s="588"/>
      <c r="X22" s="588"/>
      <c r="Y22" s="588"/>
      <c r="Z22" s="588"/>
      <c r="AA22" s="588"/>
      <c r="AB22" s="588"/>
      <c r="AC22" s="588"/>
      <c r="AD22" s="588"/>
      <c r="AE22" s="588"/>
      <c r="AF22" s="588"/>
      <c r="AG22" s="588"/>
      <c r="AH22" s="588"/>
      <c r="AI22" s="588"/>
      <c r="AJ22" s="588"/>
      <c r="AK22" s="588"/>
      <c r="AL22" s="588"/>
      <c r="AM22" s="588"/>
      <c r="AN22" s="588"/>
      <c r="AO22" s="588"/>
      <c r="AP22" s="588"/>
      <c r="AQ22" s="588"/>
      <c r="AR22" s="588"/>
      <c r="AS22" s="588"/>
      <c r="AT22" s="588"/>
      <c r="AU22" s="588"/>
      <c r="AV22" s="588"/>
      <c r="AW22" s="588"/>
      <c r="AX22" s="588"/>
      <c r="AY22" s="588"/>
      <c r="AZ22" s="588"/>
      <c r="BA22" s="588"/>
      <c r="BB22" s="588"/>
      <c r="BC22" s="588"/>
      <c r="BD22" s="588"/>
      <c r="BE22" s="588"/>
      <c r="BF22" s="588"/>
      <c r="BG22" s="588"/>
      <c r="BH22" s="588"/>
      <c r="BI22" s="588"/>
      <c r="BJ22" s="588"/>
      <c r="BK22" s="588"/>
      <c r="BL22" s="588"/>
      <c r="BM22" s="588"/>
      <c r="BN22" s="588"/>
      <c r="BO22" s="588"/>
      <c r="BP22" s="588"/>
      <c r="BQ22" s="588"/>
      <c r="BR22" s="588"/>
      <c r="BS22" s="588"/>
      <c r="BT22" s="588"/>
      <c r="BU22" s="588"/>
      <c r="BV22" s="588"/>
      <c r="BW22" s="588"/>
      <c r="BX22" s="588"/>
      <c r="BY22" s="588"/>
      <c r="BZ22" s="588"/>
      <c r="CA22" s="588"/>
      <c r="CB22" s="588"/>
      <c r="CC22" s="588"/>
      <c r="CD22" s="588"/>
      <c r="CE22" s="588"/>
      <c r="CF22" s="588"/>
      <c r="CG22" s="588"/>
      <c r="CH22" s="588"/>
      <c r="CI22" s="588"/>
      <c r="CJ22" s="588"/>
      <c r="CK22" s="588"/>
      <c r="CL22" s="588"/>
      <c r="CM22" s="588"/>
      <c r="CN22" s="588"/>
      <c r="CO22" s="588"/>
      <c r="CP22" s="588"/>
      <c r="CQ22" s="588"/>
      <c r="CR22" s="588"/>
      <c r="CS22" s="588"/>
      <c r="CT22" s="588"/>
      <c r="CU22" s="35"/>
      <c r="CV22" s="35"/>
      <c r="CW22" s="35"/>
    </row>
    <row r="23" spans="1:102" ht="18" x14ac:dyDescent="0.2">
      <c r="A23" s="487">
        <v>1402370179</v>
      </c>
      <c r="B23" s="243">
        <v>1010814710</v>
      </c>
      <c r="C23" s="477" t="s">
        <v>1106</v>
      </c>
      <c r="D23" s="561"/>
      <c r="E23" s="561"/>
      <c r="F23" s="561"/>
      <c r="G23" s="561"/>
      <c r="H23" s="561"/>
      <c r="I23" s="561"/>
      <c r="J23" s="561"/>
      <c r="K23" s="561"/>
      <c r="L23" s="561"/>
      <c r="M23" s="561"/>
      <c r="N23" s="561"/>
      <c r="O23" s="561"/>
      <c r="P23" s="558"/>
      <c r="Q23" s="576"/>
      <c r="R23" s="576"/>
      <c r="S23" s="576"/>
      <c r="T23" s="576"/>
      <c r="U23" s="576"/>
      <c r="V23" s="576"/>
      <c r="W23" s="576"/>
      <c r="X23" s="576"/>
      <c r="Y23" s="576"/>
      <c r="Z23" s="576"/>
      <c r="AA23" s="576"/>
      <c r="AB23" s="576"/>
      <c r="AC23" s="576"/>
      <c r="AD23" s="576"/>
      <c r="AE23" s="576"/>
      <c r="AF23" s="576"/>
      <c r="AG23" s="576"/>
      <c r="AH23" s="576"/>
      <c r="AI23" s="576"/>
      <c r="AJ23" s="576"/>
      <c r="AK23" s="576"/>
      <c r="AL23" s="576"/>
      <c r="AM23" s="576"/>
      <c r="AN23" s="576"/>
      <c r="AO23" s="576"/>
      <c r="AP23" s="576"/>
      <c r="AQ23" s="576"/>
      <c r="AR23" s="576"/>
      <c r="AS23" s="576"/>
      <c r="AT23" s="576"/>
      <c r="AU23" s="576"/>
      <c r="AV23" s="576"/>
      <c r="AW23" s="576"/>
      <c r="AX23" s="576"/>
      <c r="AY23" s="576"/>
      <c r="AZ23" s="576"/>
      <c r="BA23" s="576"/>
      <c r="BB23" s="576"/>
      <c r="BC23" s="576"/>
      <c r="BD23" s="576"/>
      <c r="BE23" s="576"/>
      <c r="BF23" s="576"/>
      <c r="BG23" s="576"/>
      <c r="BH23" s="576"/>
      <c r="BI23" s="576"/>
      <c r="BJ23" s="576"/>
      <c r="BK23" s="576"/>
      <c r="BL23" s="576"/>
      <c r="BM23" s="576"/>
      <c r="BN23" s="576"/>
      <c r="BO23" s="576"/>
      <c r="BP23" s="576"/>
      <c r="BQ23" s="576"/>
      <c r="BR23" s="576"/>
      <c r="BS23" s="576"/>
      <c r="BT23" s="576"/>
      <c r="BU23" s="576"/>
      <c r="BV23" s="576"/>
      <c r="BW23" s="576"/>
      <c r="BX23" s="576"/>
      <c r="BY23" s="576"/>
      <c r="BZ23" s="576"/>
      <c r="CA23" s="576"/>
      <c r="CB23" s="576"/>
      <c r="CC23" s="576"/>
      <c r="CD23" s="576"/>
      <c r="CE23" s="576"/>
      <c r="CF23" s="576"/>
      <c r="CG23" s="576"/>
      <c r="CH23" s="576"/>
      <c r="CI23" s="576"/>
      <c r="CJ23" s="576"/>
      <c r="CK23" s="576"/>
      <c r="CL23" s="576"/>
      <c r="CM23" s="576"/>
      <c r="CN23" s="576"/>
      <c r="CO23" s="576"/>
      <c r="CP23" s="576"/>
      <c r="CQ23" s="576"/>
      <c r="CR23" s="576"/>
      <c r="CS23" s="576"/>
      <c r="CT23" s="576"/>
      <c r="CU23" s="35"/>
      <c r="CV23" s="35"/>
      <c r="CW23" s="35"/>
    </row>
    <row r="24" spans="1:102" ht="18" x14ac:dyDescent="0.2">
      <c r="A24" s="286">
        <v>2245499013</v>
      </c>
      <c r="B24" s="243">
        <v>1010045800</v>
      </c>
      <c r="C24" s="477" t="s">
        <v>779</v>
      </c>
      <c r="D24" s="245"/>
      <c r="E24" s="245"/>
      <c r="F24" s="245"/>
      <c r="G24" s="554"/>
      <c r="H24" s="561"/>
      <c r="I24" s="245"/>
      <c r="J24" s="245"/>
      <c r="K24" s="245"/>
      <c r="L24" s="245"/>
      <c r="M24" s="245"/>
      <c r="N24" s="245"/>
      <c r="O24" s="245"/>
      <c r="P24" s="289"/>
      <c r="CX24" s="34"/>
    </row>
    <row r="25" spans="1:102" ht="18" x14ac:dyDescent="0.2">
      <c r="A25" s="487"/>
      <c r="B25" s="243">
        <v>40</v>
      </c>
      <c r="C25" s="477" t="s">
        <v>1192</v>
      </c>
      <c r="D25" s="561"/>
      <c r="E25" s="561"/>
      <c r="F25" s="561"/>
      <c r="G25" s="561"/>
      <c r="H25" s="561"/>
      <c r="I25" s="561"/>
      <c r="J25" s="561"/>
      <c r="K25" s="561"/>
      <c r="L25" s="561"/>
      <c r="M25" s="561"/>
      <c r="N25" s="561"/>
      <c r="O25" s="561"/>
      <c r="P25" s="558"/>
      <c r="Q25" s="601"/>
      <c r="R25" s="601"/>
      <c r="S25" s="601"/>
      <c r="T25" s="601"/>
      <c r="U25" s="601"/>
      <c r="V25" s="601"/>
      <c r="W25" s="601"/>
      <c r="X25" s="601"/>
      <c r="Y25" s="601"/>
      <c r="Z25" s="601"/>
      <c r="AA25" s="601"/>
      <c r="AB25" s="601"/>
      <c r="AC25" s="601"/>
      <c r="AD25" s="601"/>
      <c r="AE25" s="601"/>
      <c r="AF25" s="601"/>
      <c r="AG25" s="601"/>
      <c r="AH25" s="601"/>
      <c r="AI25" s="601"/>
      <c r="AJ25" s="601"/>
      <c r="AK25" s="601"/>
      <c r="AL25" s="601"/>
      <c r="AM25" s="601"/>
      <c r="AN25" s="601"/>
      <c r="AO25" s="601"/>
      <c r="AP25" s="601"/>
      <c r="AQ25" s="601"/>
      <c r="AR25" s="601"/>
      <c r="AS25" s="601"/>
      <c r="AT25" s="601"/>
      <c r="AU25" s="601"/>
      <c r="AV25" s="601"/>
      <c r="AW25" s="601"/>
      <c r="AX25" s="601"/>
      <c r="AY25" s="601"/>
      <c r="AZ25" s="601"/>
      <c r="BA25" s="601"/>
      <c r="BB25" s="601"/>
      <c r="BC25" s="601"/>
      <c r="BD25" s="601"/>
      <c r="BE25" s="601"/>
      <c r="BF25" s="601"/>
      <c r="BG25" s="601"/>
      <c r="BH25" s="601"/>
      <c r="BI25" s="601"/>
      <c r="BJ25" s="601"/>
      <c r="BK25" s="601"/>
      <c r="BL25" s="601"/>
      <c r="BM25" s="601"/>
      <c r="BN25" s="601"/>
      <c r="BO25" s="601"/>
      <c r="BP25" s="601"/>
      <c r="BQ25" s="601"/>
      <c r="BR25" s="601"/>
      <c r="BS25" s="601"/>
      <c r="BT25" s="601"/>
      <c r="BU25" s="601"/>
      <c r="BV25" s="601"/>
      <c r="BW25" s="601"/>
      <c r="BX25" s="601"/>
      <c r="BY25" s="601"/>
      <c r="BZ25" s="601"/>
      <c r="CA25" s="601"/>
      <c r="CB25" s="601"/>
      <c r="CC25" s="601"/>
      <c r="CD25" s="601"/>
      <c r="CE25" s="601"/>
      <c r="CF25" s="601"/>
      <c r="CG25" s="601"/>
      <c r="CH25" s="601"/>
      <c r="CI25" s="601"/>
      <c r="CJ25" s="601"/>
      <c r="CK25" s="601"/>
      <c r="CL25" s="601"/>
      <c r="CM25" s="601"/>
      <c r="CN25" s="601"/>
      <c r="CO25" s="601"/>
      <c r="CP25" s="601"/>
      <c r="CQ25" s="601"/>
      <c r="CR25" s="601"/>
      <c r="CS25" s="601"/>
      <c r="CT25" s="601"/>
      <c r="CU25" s="601"/>
      <c r="CV25" s="601"/>
      <c r="CW25" s="601"/>
      <c r="CX25" s="601"/>
    </row>
    <row r="26" spans="1:102" ht="26.25" customHeight="1" x14ac:dyDescent="0.2">
      <c r="A26" s="249">
        <v>8387164959</v>
      </c>
      <c r="B26" s="250">
        <f>5+5+17</f>
        <v>27</v>
      </c>
      <c r="C26" s="495" t="s">
        <v>282</v>
      </c>
      <c r="D26" s="252"/>
      <c r="E26" s="252"/>
      <c r="F26" s="252"/>
      <c r="G26" s="556"/>
      <c r="H26" s="563"/>
      <c r="I26" s="252"/>
      <c r="J26" s="252"/>
      <c r="K26" s="252"/>
      <c r="L26" s="252"/>
      <c r="M26" s="252"/>
      <c r="N26" s="252"/>
      <c r="O26" s="252"/>
      <c r="P26" s="289"/>
      <c r="CX26" s="34"/>
    </row>
    <row r="27" spans="1:102" s="57" customFormat="1" ht="18" x14ac:dyDescent="0.2">
      <c r="A27" s="286">
        <v>1408226580</v>
      </c>
      <c r="B27" s="362">
        <v>1004502298</v>
      </c>
      <c r="C27" s="356" t="s">
        <v>661</v>
      </c>
      <c r="D27" s="245"/>
      <c r="E27" s="245"/>
      <c r="F27" s="245"/>
      <c r="G27" s="554"/>
      <c r="H27" s="561"/>
      <c r="I27" s="245"/>
      <c r="J27" s="245"/>
      <c r="K27" s="245"/>
      <c r="L27" s="245"/>
      <c r="M27" s="245"/>
      <c r="N27" s="245"/>
      <c r="O27" s="245"/>
      <c r="P27" s="289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58"/>
      <c r="BO27" s="58"/>
      <c r="BP27" s="58"/>
      <c r="BQ27" s="58"/>
      <c r="BR27" s="58"/>
      <c r="BS27" s="58"/>
      <c r="BT27" s="58"/>
      <c r="BU27" s="58"/>
      <c r="BV27" s="58"/>
      <c r="BW27" s="58"/>
      <c r="BX27" s="58"/>
      <c r="BY27" s="58"/>
      <c r="BZ27" s="58"/>
      <c r="CA27" s="58"/>
      <c r="CB27" s="58"/>
      <c r="CC27" s="58"/>
      <c r="CD27" s="58"/>
      <c r="CE27" s="58"/>
      <c r="CF27" s="58"/>
      <c r="CG27" s="58"/>
      <c r="CH27" s="58"/>
      <c r="CI27" s="58"/>
      <c r="CJ27" s="58"/>
      <c r="CK27" s="58"/>
      <c r="CL27" s="58"/>
      <c r="CM27" s="58"/>
      <c r="CN27" s="58"/>
      <c r="CO27" s="58"/>
      <c r="CP27" s="58"/>
      <c r="CQ27" s="58"/>
      <c r="CR27" s="58"/>
      <c r="CS27" s="58"/>
      <c r="CT27" s="58"/>
    </row>
    <row r="28" spans="1:102" s="57" customFormat="1" ht="18" x14ac:dyDescent="0.2">
      <c r="A28" s="487">
        <v>1403400087</v>
      </c>
      <c r="B28" s="362">
        <v>39</v>
      </c>
      <c r="C28" s="356" t="s">
        <v>1193</v>
      </c>
      <c r="D28" s="561"/>
      <c r="E28" s="561"/>
      <c r="F28" s="561"/>
      <c r="G28" s="561"/>
      <c r="H28" s="561"/>
      <c r="I28" s="561"/>
      <c r="J28" s="561"/>
      <c r="K28" s="561"/>
      <c r="L28" s="561"/>
      <c r="M28" s="561"/>
      <c r="N28" s="561"/>
      <c r="O28" s="561"/>
      <c r="P28" s="5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  <c r="BM28" s="58"/>
      <c r="BN28" s="58"/>
      <c r="BO28" s="58"/>
      <c r="BP28" s="58"/>
      <c r="BQ28" s="58"/>
      <c r="BR28" s="58"/>
      <c r="BS28" s="58"/>
      <c r="BT28" s="58"/>
      <c r="BU28" s="58"/>
      <c r="BV28" s="58"/>
      <c r="BW28" s="58"/>
      <c r="BX28" s="58"/>
      <c r="BY28" s="58"/>
      <c r="BZ28" s="58"/>
      <c r="CA28" s="58"/>
      <c r="CB28" s="58"/>
      <c r="CC28" s="58"/>
      <c r="CD28" s="58"/>
      <c r="CE28" s="58"/>
      <c r="CF28" s="58"/>
      <c r="CG28" s="58"/>
      <c r="CH28" s="58"/>
      <c r="CI28" s="58"/>
      <c r="CJ28" s="58"/>
      <c r="CK28" s="58"/>
      <c r="CL28" s="58"/>
      <c r="CM28" s="58"/>
      <c r="CN28" s="58"/>
      <c r="CO28" s="58"/>
      <c r="CP28" s="58"/>
      <c r="CQ28" s="58"/>
      <c r="CR28" s="58"/>
      <c r="CS28" s="58"/>
      <c r="CT28" s="58"/>
    </row>
    <row r="29" spans="1:102" s="57" customFormat="1" ht="18" x14ac:dyDescent="0.2">
      <c r="A29" s="249">
        <v>1401841886</v>
      </c>
      <c r="B29" s="250">
        <v>3</v>
      </c>
      <c r="C29" s="495" t="s">
        <v>839</v>
      </c>
      <c r="D29" s="252"/>
      <c r="E29" s="252"/>
      <c r="F29" s="252"/>
      <c r="G29" s="556"/>
      <c r="H29" s="563"/>
      <c r="I29" s="252"/>
      <c r="J29" s="252"/>
      <c r="K29" s="252"/>
      <c r="L29" s="252"/>
      <c r="M29" s="252"/>
      <c r="N29" s="252"/>
      <c r="O29" s="252"/>
      <c r="P29" s="361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58"/>
      <c r="BE29" s="58"/>
      <c r="BF29" s="58"/>
      <c r="BG29" s="58"/>
      <c r="BH29" s="58"/>
      <c r="BI29" s="58"/>
      <c r="BJ29" s="58"/>
      <c r="BK29" s="58"/>
      <c r="BL29" s="58"/>
      <c r="BM29" s="58"/>
      <c r="BN29" s="58"/>
      <c r="BO29" s="58"/>
      <c r="BP29" s="58"/>
      <c r="BQ29" s="58"/>
      <c r="BR29" s="58"/>
      <c r="BS29" s="58"/>
      <c r="BT29" s="58"/>
      <c r="BU29" s="58"/>
      <c r="BV29" s="58"/>
      <c r="BW29" s="58"/>
      <c r="BX29" s="58"/>
      <c r="BY29" s="58"/>
      <c r="BZ29" s="58"/>
      <c r="CA29" s="58"/>
      <c r="CB29" s="58"/>
      <c r="CC29" s="58"/>
      <c r="CD29" s="58"/>
      <c r="CE29" s="58"/>
      <c r="CF29" s="58"/>
      <c r="CG29" s="58"/>
      <c r="CH29" s="58"/>
      <c r="CI29" s="58"/>
      <c r="CJ29" s="58"/>
      <c r="CK29" s="58"/>
      <c r="CL29" s="58"/>
      <c r="CM29" s="58"/>
      <c r="CN29" s="58"/>
      <c r="CO29" s="58"/>
      <c r="CP29" s="58"/>
      <c r="CQ29" s="58"/>
      <c r="CR29" s="58"/>
      <c r="CS29" s="58"/>
      <c r="CT29" s="58"/>
    </row>
    <row r="30" spans="1:102" ht="18" x14ac:dyDescent="0.2">
      <c r="A30" s="286">
        <v>1408226554</v>
      </c>
      <c r="B30" s="243">
        <v>1007068075</v>
      </c>
      <c r="C30" s="477" t="s">
        <v>663</v>
      </c>
      <c r="D30" s="248"/>
      <c r="E30" s="248"/>
      <c r="F30" s="248"/>
      <c r="G30" s="555"/>
      <c r="H30" s="562"/>
      <c r="I30" s="248"/>
      <c r="J30" s="248"/>
      <c r="K30" s="248"/>
      <c r="L30" s="248"/>
      <c r="M30" s="248"/>
      <c r="N30" s="248"/>
      <c r="O30" s="248"/>
      <c r="P30" s="361"/>
      <c r="CX30" s="34"/>
    </row>
    <row r="31" spans="1:102" ht="18" x14ac:dyDescent="0.2">
      <c r="A31" s="286">
        <v>8387164935</v>
      </c>
      <c r="B31" s="362">
        <v>13</v>
      </c>
      <c r="C31" s="356" t="s">
        <v>278</v>
      </c>
      <c r="D31" s="245"/>
      <c r="E31" s="245"/>
      <c r="F31" s="245"/>
      <c r="G31" s="554"/>
      <c r="H31" s="561"/>
      <c r="I31" s="245"/>
      <c r="J31" s="245"/>
      <c r="K31" s="245"/>
      <c r="L31" s="245"/>
      <c r="M31" s="245"/>
      <c r="N31" s="245"/>
      <c r="O31" s="245"/>
      <c r="P31" s="289"/>
      <c r="CX31" s="34"/>
    </row>
    <row r="32" spans="1:102" ht="18" x14ac:dyDescent="0.2">
      <c r="A32" s="363" t="s">
        <v>283</v>
      </c>
      <c r="B32" s="250">
        <v>7</v>
      </c>
      <c r="C32" s="495" t="s">
        <v>284</v>
      </c>
      <c r="D32" s="252"/>
      <c r="E32" s="252"/>
      <c r="F32" s="252"/>
      <c r="G32" s="556"/>
      <c r="H32" s="563"/>
      <c r="I32" s="252"/>
      <c r="J32" s="252"/>
      <c r="K32" s="252"/>
      <c r="L32" s="252"/>
      <c r="M32" s="252"/>
      <c r="N32" s="252"/>
      <c r="O32" s="252"/>
      <c r="P32" s="289"/>
      <c r="CX32" s="34"/>
    </row>
    <row r="33" spans="1:102" s="39" customFormat="1" ht="18" x14ac:dyDescent="0.2">
      <c r="A33" s="286">
        <v>8387164450</v>
      </c>
      <c r="B33" s="362">
        <v>28</v>
      </c>
      <c r="C33" s="356" t="s">
        <v>276</v>
      </c>
      <c r="D33" s="245"/>
      <c r="E33" s="245"/>
      <c r="F33" s="245"/>
      <c r="G33" s="554"/>
      <c r="H33" s="561"/>
      <c r="I33" s="245"/>
      <c r="J33" s="245"/>
      <c r="K33" s="245"/>
      <c r="L33" s="245"/>
      <c r="M33" s="245"/>
      <c r="N33" s="245"/>
      <c r="O33" s="245"/>
      <c r="P33" s="289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</row>
    <row r="34" spans="1:102" s="57" customFormat="1" ht="36" x14ac:dyDescent="0.2">
      <c r="A34" s="249">
        <v>1405415300</v>
      </c>
      <c r="B34" s="250">
        <v>30</v>
      </c>
      <c r="C34" s="495" t="s">
        <v>840</v>
      </c>
      <c r="D34" s="252"/>
      <c r="E34" s="252"/>
      <c r="F34" s="252"/>
      <c r="G34" s="556"/>
      <c r="H34" s="563"/>
      <c r="I34" s="252"/>
      <c r="J34" s="252"/>
      <c r="K34" s="252"/>
      <c r="L34" s="252"/>
      <c r="M34" s="252"/>
      <c r="N34" s="252"/>
      <c r="O34" s="252"/>
      <c r="P34" s="361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  <c r="BI34" s="58"/>
      <c r="BJ34" s="58"/>
      <c r="BK34" s="58"/>
      <c r="BL34" s="58"/>
      <c r="BM34" s="58"/>
      <c r="BN34" s="58"/>
      <c r="BO34" s="58"/>
      <c r="BP34" s="58"/>
      <c r="BQ34" s="58"/>
      <c r="BR34" s="58"/>
      <c r="BS34" s="58"/>
      <c r="BT34" s="58"/>
      <c r="BU34" s="58"/>
      <c r="BV34" s="58"/>
      <c r="BW34" s="58"/>
      <c r="BX34" s="58"/>
      <c r="BY34" s="58"/>
      <c r="BZ34" s="58"/>
      <c r="CA34" s="58"/>
      <c r="CB34" s="58"/>
      <c r="CC34" s="58"/>
      <c r="CD34" s="58"/>
      <c r="CE34" s="58"/>
      <c r="CF34" s="58"/>
      <c r="CG34" s="58"/>
      <c r="CH34" s="58"/>
      <c r="CI34" s="58"/>
      <c r="CJ34" s="58"/>
      <c r="CK34" s="58"/>
      <c r="CL34" s="58"/>
      <c r="CM34" s="58"/>
      <c r="CN34" s="58"/>
      <c r="CO34" s="58"/>
      <c r="CP34" s="58"/>
      <c r="CQ34" s="58"/>
      <c r="CR34" s="58"/>
      <c r="CS34" s="58"/>
      <c r="CT34" s="58"/>
    </row>
    <row r="35" spans="1:102" s="57" customFormat="1" ht="18" x14ac:dyDescent="0.2">
      <c r="A35" s="249"/>
      <c r="B35" s="250">
        <v>1</v>
      </c>
      <c r="C35" s="495" t="s">
        <v>1194</v>
      </c>
      <c r="D35" s="563"/>
      <c r="E35" s="563"/>
      <c r="F35" s="563"/>
      <c r="G35" s="563"/>
      <c r="H35" s="563"/>
      <c r="I35" s="563"/>
      <c r="J35" s="563"/>
      <c r="K35" s="563"/>
      <c r="L35" s="563"/>
      <c r="M35" s="563"/>
      <c r="N35" s="563"/>
      <c r="O35" s="563"/>
      <c r="P35" s="560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58"/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58"/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58"/>
      <c r="CR35" s="58"/>
      <c r="CS35" s="58"/>
      <c r="CT35" s="58"/>
    </row>
    <row r="36" spans="1:102" s="57" customFormat="1" ht="18" x14ac:dyDescent="0.2">
      <c r="A36" s="275">
        <v>7245276787</v>
      </c>
      <c r="B36" s="362" t="s">
        <v>275</v>
      </c>
      <c r="C36" s="356" t="s">
        <v>662</v>
      </c>
      <c r="D36" s="245"/>
      <c r="E36" s="245"/>
      <c r="F36" s="245"/>
      <c r="G36" s="554"/>
      <c r="H36" s="561"/>
      <c r="I36" s="245"/>
      <c r="J36" s="245"/>
      <c r="K36" s="245"/>
      <c r="L36" s="245"/>
      <c r="M36" s="245"/>
      <c r="N36" s="245"/>
      <c r="O36" s="245"/>
      <c r="P36" s="289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58"/>
      <c r="CD36" s="58"/>
      <c r="CE36" s="58"/>
      <c r="CF36" s="58"/>
      <c r="CG36" s="58"/>
      <c r="CH36" s="58"/>
      <c r="CI36" s="58"/>
      <c r="CJ36" s="58"/>
      <c r="CK36" s="58"/>
      <c r="CL36" s="58"/>
      <c r="CM36" s="58"/>
      <c r="CN36" s="58"/>
      <c r="CO36" s="58"/>
      <c r="CP36" s="58"/>
      <c r="CQ36" s="58"/>
      <c r="CR36" s="58"/>
      <c r="CS36" s="58"/>
      <c r="CT36" s="58"/>
    </row>
    <row r="37" spans="1:102" s="57" customFormat="1" ht="18" x14ac:dyDescent="0.2">
      <c r="A37" s="364" t="s">
        <v>1107</v>
      </c>
      <c r="B37" s="250">
        <v>1</v>
      </c>
      <c r="C37" s="495" t="s">
        <v>281</v>
      </c>
      <c r="D37" s="252"/>
      <c r="E37" s="252"/>
      <c r="F37" s="252"/>
      <c r="G37" s="556"/>
      <c r="H37" s="563"/>
      <c r="I37" s="252"/>
      <c r="J37" s="252"/>
      <c r="K37" s="252"/>
      <c r="L37" s="252"/>
      <c r="M37" s="252"/>
      <c r="N37" s="252"/>
      <c r="O37" s="252"/>
      <c r="P37" s="361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  <c r="BR37" s="58"/>
      <c r="BS37" s="58"/>
      <c r="BT37" s="58"/>
      <c r="BU37" s="58"/>
      <c r="BV37" s="58"/>
      <c r="BW37" s="58"/>
      <c r="BX37" s="58"/>
      <c r="BY37" s="58"/>
      <c r="BZ37" s="58"/>
      <c r="CA37" s="58"/>
      <c r="CB37" s="58"/>
      <c r="CC37" s="58"/>
      <c r="CD37" s="58"/>
      <c r="CE37" s="58"/>
      <c r="CF37" s="58"/>
      <c r="CG37" s="58"/>
      <c r="CH37" s="58"/>
      <c r="CI37" s="58"/>
      <c r="CJ37" s="58"/>
      <c r="CK37" s="58"/>
      <c r="CL37" s="58"/>
      <c r="CM37" s="58"/>
      <c r="CN37" s="58"/>
      <c r="CO37" s="58"/>
      <c r="CP37" s="58"/>
      <c r="CQ37" s="58"/>
      <c r="CR37" s="58"/>
      <c r="CS37" s="58"/>
      <c r="CT37" s="58"/>
    </row>
    <row r="38" spans="1:102" s="57" customFormat="1" ht="18" x14ac:dyDescent="0.2">
      <c r="A38" s="364" t="s">
        <v>1197</v>
      </c>
      <c r="B38" s="250">
        <v>24</v>
      </c>
      <c r="C38" s="495" t="s">
        <v>1195</v>
      </c>
      <c r="D38" s="563"/>
      <c r="E38" s="563"/>
      <c r="F38" s="563"/>
      <c r="G38" s="563"/>
      <c r="H38" s="563"/>
      <c r="I38" s="563"/>
      <c r="J38" s="563"/>
      <c r="K38" s="563"/>
      <c r="L38" s="563"/>
      <c r="M38" s="563"/>
      <c r="N38" s="563"/>
      <c r="O38" s="563"/>
      <c r="P38" s="560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  <c r="CO38" s="58"/>
      <c r="CP38" s="58"/>
      <c r="CQ38" s="58"/>
      <c r="CR38" s="58"/>
      <c r="CS38" s="58"/>
      <c r="CT38" s="58"/>
    </row>
    <row r="39" spans="1:102" s="57" customFormat="1" ht="18" x14ac:dyDescent="0.2">
      <c r="A39" s="249">
        <v>1405755741</v>
      </c>
      <c r="B39" s="250">
        <v>1010267889</v>
      </c>
      <c r="C39" s="495" t="s">
        <v>838</v>
      </c>
      <c r="D39" s="252"/>
      <c r="E39" s="252"/>
      <c r="F39" s="252"/>
      <c r="G39" s="556"/>
      <c r="H39" s="563"/>
      <c r="I39" s="252"/>
      <c r="J39" s="252"/>
      <c r="K39" s="252"/>
      <c r="L39" s="252"/>
      <c r="M39" s="252"/>
      <c r="N39" s="252"/>
      <c r="O39" s="252"/>
      <c r="P39" s="361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58"/>
      <c r="CF39" s="58"/>
      <c r="CG39" s="58"/>
      <c r="CH39" s="58"/>
      <c r="CI39" s="58"/>
      <c r="CJ39" s="58"/>
      <c r="CK39" s="58"/>
      <c r="CL39" s="58"/>
      <c r="CM39" s="58"/>
      <c r="CN39" s="58"/>
      <c r="CO39" s="58"/>
      <c r="CP39" s="58"/>
      <c r="CQ39" s="58"/>
      <c r="CR39" s="58"/>
      <c r="CS39" s="58"/>
      <c r="CT39" s="58"/>
    </row>
    <row r="40" spans="1:102" ht="36" x14ac:dyDescent="0.2">
      <c r="A40" s="363" t="s">
        <v>287</v>
      </c>
      <c r="B40" s="250">
        <v>4</v>
      </c>
      <c r="C40" s="495" t="s">
        <v>548</v>
      </c>
      <c r="D40" s="245"/>
      <c r="E40" s="245"/>
      <c r="F40" s="245"/>
      <c r="G40" s="554"/>
      <c r="H40" s="561"/>
      <c r="I40" s="245"/>
      <c r="J40" s="245"/>
      <c r="K40" s="245"/>
      <c r="L40" s="245"/>
      <c r="M40" s="245"/>
      <c r="N40" s="245"/>
      <c r="O40" s="245"/>
      <c r="P40" s="361"/>
      <c r="Q40" s="58"/>
      <c r="R40" s="58"/>
      <c r="CU40" s="35"/>
      <c r="CV40" s="35"/>
      <c r="CW40" s="35"/>
    </row>
    <row r="41" spans="1:102" s="39" customFormat="1" ht="36" x14ac:dyDescent="0.2">
      <c r="A41" s="364" t="s">
        <v>550</v>
      </c>
      <c r="B41" s="250">
        <v>2</v>
      </c>
      <c r="C41" s="495" t="s">
        <v>549</v>
      </c>
      <c r="D41" s="245"/>
      <c r="E41" s="245"/>
      <c r="F41" s="245"/>
      <c r="G41" s="554"/>
      <c r="H41" s="561"/>
      <c r="I41" s="245"/>
      <c r="J41" s="245"/>
      <c r="K41" s="245"/>
      <c r="L41" s="245"/>
      <c r="M41" s="245"/>
      <c r="N41" s="245"/>
      <c r="O41" s="245"/>
      <c r="P41" s="361"/>
      <c r="Q41" s="58"/>
      <c r="R41" s="58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  <c r="BH41" s="34"/>
      <c r="BI41" s="34"/>
      <c r="BJ41" s="34"/>
      <c r="BK41" s="34"/>
      <c r="BL41" s="34"/>
      <c r="BM41" s="34"/>
      <c r="BN41" s="34"/>
      <c r="BO41" s="34"/>
      <c r="BP41" s="34"/>
      <c r="BQ41" s="34"/>
      <c r="BR41" s="34"/>
      <c r="BS41" s="34"/>
      <c r="BT41" s="34"/>
      <c r="BU41" s="34"/>
      <c r="BV41" s="34"/>
      <c r="BW41" s="34"/>
      <c r="BX41" s="34"/>
      <c r="BY41" s="34"/>
      <c r="BZ41" s="34"/>
      <c r="CA41" s="34"/>
      <c r="CB41" s="34"/>
      <c r="CC41" s="34"/>
      <c r="CD41" s="34"/>
      <c r="CE41" s="34"/>
      <c r="CF41" s="34"/>
      <c r="CG41" s="34"/>
      <c r="CH41" s="34"/>
      <c r="CI41" s="34"/>
      <c r="CJ41" s="34"/>
      <c r="CK41" s="34"/>
      <c r="CL41" s="34"/>
      <c r="CM41" s="34"/>
      <c r="CN41" s="34"/>
      <c r="CO41" s="34"/>
      <c r="CP41" s="34"/>
      <c r="CQ41" s="34"/>
      <c r="CR41" s="34"/>
      <c r="CS41" s="34"/>
      <c r="CT41" s="34"/>
      <c r="CU41" s="34"/>
      <c r="CV41" s="34"/>
      <c r="CW41" s="34"/>
      <c r="CX41" s="34"/>
    </row>
    <row r="42" spans="1:102" ht="18" x14ac:dyDescent="0.2">
      <c r="A42" s="363" t="s">
        <v>285</v>
      </c>
      <c r="B42" s="250">
        <v>5</v>
      </c>
      <c r="C42" s="495" t="s">
        <v>286</v>
      </c>
      <c r="D42" s="252"/>
      <c r="E42" s="252"/>
      <c r="F42" s="252"/>
      <c r="G42" s="556"/>
      <c r="H42" s="563"/>
      <c r="I42" s="252"/>
      <c r="J42" s="252"/>
      <c r="K42" s="252"/>
      <c r="L42" s="252"/>
      <c r="M42" s="252"/>
      <c r="N42" s="252"/>
      <c r="O42" s="252"/>
      <c r="P42" s="361"/>
      <c r="CX42" s="34"/>
    </row>
    <row r="43" spans="1:102" ht="18" x14ac:dyDescent="0.2">
      <c r="A43" s="275" t="s">
        <v>622</v>
      </c>
      <c r="B43" s="269">
        <v>26</v>
      </c>
      <c r="C43" s="495" t="s">
        <v>577</v>
      </c>
      <c r="D43" s="252"/>
      <c r="E43" s="252"/>
      <c r="F43" s="252"/>
      <c r="G43" s="556"/>
      <c r="H43" s="563"/>
      <c r="I43" s="252"/>
      <c r="J43" s="252"/>
      <c r="K43" s="252"/>
      <c r="L43" s="252"/>
      <c r="M43" s="252"/>
      <c r="N43" s="252"/>
      <c r="O43" s="252"/>
      <c r="P43" s="289"/>
      <c r="CX43" s="34"/>
    </row>
    <row r="44" spans="1:102" ht="18" x14ac:dyDescent="0.2">
      <c r="A44" s="275" t="s">
        <v>288</v>
      </c>
      <c r="B44" s="243">
        <v>14</v>
      </c>
      <c r="C44" s="356" t="s">
        <v>289</v>
      </c>
      <c r="D44" s="245"/>
      <c r="E44" s="245"/>
      <c r="F44" s="245"/>
      <c r="G44" s="554"/>
      <c r="H44" s="561"/>
      <c r="I44" s="245"/>
      <c r="J44" s="245"/>
      <c r="K44" s="245"/>
      <c r="L44" s="245"/>
      <c r="M44" s="245"/>
      <c r="N44" s="245"/>
      <c r="O44" s="245"/>
      <c r="P44" s="289"/>
      <c r="CX44" s="34"/>
    </row>
    <row r="45" spans="1:102" ht="18" x14ac:dyDescent="0.2">
      <c r="A45" s="275" t="s">
        <v>290</v>
      </c>
      <c r="B45" s="243">
        <v>1</v>
      </c>
      <c r="C45" s="356" t="s">
        <v>291</v>
      </c>
      <c r="D45" s="245"/>
      <c r="E45" s="245"/>
      <c r="F45" s="245"/>
      <c r="G45" s="554"/>
      <c r="H45" s="561"/>
      <c r="I45" s="245"/>
      <c r="J45" s="245"/>
      <c r="K45" s="245"/>
      <c r="L45" s="245"/>
      <c r="M45" s="245"/>
      <c r="N45" s="245"/>
      <c r="O45" s="245"/>
      <c r="P45" s="289"/>
      <c r="CX45" s="34"/>
    </row>
    <row r="46" spans="1:102" ht="18" x14ac:dyDescent="0.2">
      <c r="A46" s="275" t="s">
        <v>292</v>
      </c>
      <c r="B46" s="243">
        <v>3</v>
      </c>
      <c r="C46" s="356" t="s">
        <v>293</v>
      </c>
      <c r="D46" s="245"/>
      <c r="E46" s="245"/>
      <c r="F46" s="245"/>
      <c r="G46" s="554"/>
      <c r="H46" s="561"/>
      <c r="I46" s="245"/>
      <c r="J46" s="245"/>
      <c r="K46" s="245"/>
      <c r="L46" s="245"/>
      <c r="M46" s="245"/>
      <c r="N46" s="245"/>
      <c r="O46" s="245"/>
      <c r="P46" s="289"/>
      <c r="CP46" s="35"/>
      <c r="CQ46" s="35"/>
      <c r="CR46" s="35"/>
      <c r="CS46" s="35"/>
      <c r="CT46" s="35"/>
      <c r="CU46" s="35"/>
      <c r="CV46" s="35"/>
      <c r="CW46" s="35"/>
    </row>
    <row r="47" spans="1:102" ht="18" x14ac:dyDescent="0.2">
      <c r="A47" s="275" t="s">
        <v>294</v>
      </c>
      <c r="B47" s="243">
        <v>1</v>
      </c>
      <c r="C47" s="356" t="s">
        <v>295</v>
      </c>
      <c r="D47" s="245"/>
      <c r="E47" s="245"/>
      <c r="F47" s="245"/>
      <c r="G47" s="554"/>
      <c r="H47" s="561"/>
      <c r="I47" s="245"/>
      <c r="J47" s="245"/>
      <c r="K47" s="245"/>
      <c r="L47" s="245"/>
      <c r="M47" s="245"/>
      <c r="N47" s="245"/>
      <c r="O47" s="245"/>
      <c r="P47" s="289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</row>
    <row r="48" spans="1:102" ht="18" x14ac:dyDescent="0.2">
      <c r="A48" s="275" t="s">
        <v>296</v>
      </c>
      <c r="B48" s="243">
        <v>16</v>
      </c>
      <c r="C48" s="356" t="s">
        <v>297</v>
      </c>
      <c r="D48" s="245"/>
      <c r="E48" s="245"/>
      <c r="F48" s="245"/>
      <c r="G48" s="554"/>
      <c r="H48" s="561"/>
      <c r="I48" s="245"/>
      <c r="J48" s="245"/>
      <c r="K48" s="245"/>
      <c r="L48" s="245"/>
      <c r="M48" s="245"/>
      <c r="N48" s="245"/>
      <c r="O48" s="245"/>
      <c r="P48" s="289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</row>
    <row r="49" spans="1:102" ht="18" x14ac:dyDescent="0.2">
      <c r="A49" s="286">
        <v>8387164421</v>
      </c>
      <c r="B49" s="243">
        <v>5</v>
      </c>
      <c r="C49" s="477" t="s">
        <v>664</v>
      </c>
      <c r="D49" s="245"/>
      <c r="E49" s="245"/>
      <c r="F49" s="245"/>
      <c r="G49" s="554"/>
      <c r="H49" s="561"/>
      <c r="I49" s="245"/>
      <c r="J49" s="245"/>
      <c r="K49" s="245"/>
      <c r="L49" s="245"/>
      <c r="M49" s="245"/>
      <c r="N49" s="245"/>
      <c r="O49" s="245"/>
      <c r="P49" s="289"/>
      <c r="CP49" s="35"/>
      <c r="CQ49" s="35"/>
      <c r="CR49" s="35"/>
      <c r="CS49" s="35"/>
      <c r="CT49" s="35"/>
      <c r="CU49" s="35"/>
      <c r="CV49" s="35"/>
      <c r="CW49" s="35"/>
    </row>
    <row r="50" spans="1:102" ht="18" x14ac:dyDescent="0.2">
      <c r="A50" s="316" t="s">
        <v>881</v>
      </c>
      <c r="B50" s="243">
        <v>4</v>
      </c>
      <c r="C50" s="477" t="s">
        <v>298</v>
      </c>
      <c r="D50" s="245"/>
      <c r="E50" s="245"/>
      <c r="F50" s="245"/>
      <c r="G50" s="554"/>
      <c r="H50" s="561"/>
      <c r="I50" s="245"/>
      <c r="J50" s="245"/>
      <c r="K50" s="245"/>
      <c r="L50" s="245"/>
      <c r="M50" s="245"/>
      <c r="N50" s="245"/>
      <c r="O50" s="245"/>
      <c r="P50" s="289"/>
      <c r="CX50" s="34"/>
    </row>
    <row r="51" spans="1:102" s="39" customFormat="1" ht="18" x14ac:dyDescent="0.2">
      <c r="A51" s="316" t="s">
        <v>882</v>
      </c>
      <c r="B51" s="243">
        <v>21</v>
      </c>
      <c r="C51" s="477" t="s">
        <v>299</v>
      </c>
      <c r="D51" s="245"/>
      <c r="E51" s="245"/>
      <c r="F51" s="245"/>
      <c r="G51" s="554"/>
      <c r="H51" s="561"/>
      <c r="I51" s="245"/>
      <c r="J51" s="245"/>
      <c r="K51" s="245"/>
      <c r="L51" s="245"/>
      <c r="M51" s="245"/>
      <c r="N51" s="245"/>
      <c r="O51" s="245"/>
      <c r="P51" s="289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</row>
    <row r="52" spans="1:102" s="56" customFormat="1" ht="36" x14ac:dyDescent="0.2">
      <c r="A52" s="275" t="s">
        <v>300</v>
      </c>
      <c r="B52" s="362" t="s">
        <v>301</v>
      </c>
      <c r="C52" s="477" t="s">
        <v>665</v>
      </c>
      <c r="D52" s="245"/>
      <c r="E52" s="245"/>
      <c r="F52" s="245"/>
      <c r="G52" s="554"/>
      <c r="H52" s="561"/>
      <c r="I52" s="245"/>
      <c r="J52" s="245"/>
      <c r="K52" s="245"/>
      <c r="L52" s="245"/>
      <c r="M52" s="245"/>
      <c r="N52" s="245"/>
      <c r="O52" s="245"/>
      <c r="P52" s="289"/>
      <c r="Q52" s="34"/>
      <c r="R52" s="34"/>
    </row>
    <row r="53" spans="1:102" s="39" customFormat="1" ht="18" x14ac:dyDescent="0.2">
      <c r="A53" s="275" t="s">
        <v>302</v>
      </c>
      <c r="B53" s="243">
        <v>44</v>
      </c>
      <c r="C53" s="356" t="s">
        <v>303</v>
      </c>
      <c r="D53" s="245"/>
      <c r="E53" s="245"/>
      <c r="F53" s="245"/>
      <c r="G53" s="554"/>
      <c r="H53" s="561"/>
      <c r="I53" s="245"/>
      <c r="J53" s="245"/>
      <c r="K53" s="245"/>
      <c r="L53" s="245"/>
      <c r="M53" s="245"/>
      <c r="N53" s="245"/>
      <c r="O53" s="245"/>
      <c r="P53" s="289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34"/>
      <c r="CB53" s="34"/>
      <c r="CC53" s="34"/>
      <c r="CD53" s="34"/>
      <c r="CE53" s="34"/>
      <c r="CF53" s="34"/>
      <c r="CG53" s="34"/>
      <c r="CH53" s="34"/>
      <c r="CI53" s="34"/>
      <c r="CJ53" s="34"/>
      <c r="CK53" s="34"/>
      <c r="CL53" s="34"/>
      <c r="CM53" s="34"/>
      <c r="CN53" s="34"/>
      <c r="CO53" s="34"/>
    </row>
    <row r="54" spans="1:102" ht="36" x14ac:dyDescent="0.2">
      <c r="A54" s="286">
        <v>8387164300</v>
      </c>
      <c r="B54" s="362" t="s">
        <v>304</v>
      </c>
      <c r="C54" s="477" t="s">
        <v>305</v>
      </c>
      <c r="D54" s="245"/>
      <c r="E54" s="245"/>
      <c r="F54" s="245"/>
      <c r="G54" s="554"/>
      <c r="H54" s="561"/>
      <c r="I54" s="245"/>
      <c r="J54" s="245"/>
      <c r="K54" s="245"/>
      <c r="L54" s="245"/>
      <c r="M54" s="245"/>
      <c r="N54" s="245"/>
      <c r="O54" s="245"/>
      <c r="P54" s="289"/>
      <c r="Q54" s="38"/>
      <c r="R54" s="56"/>
      <c r="CP54" s="35"/>
      <c r="CQ54" s="35"/>
      <c r="CR54" s="35"/>
      <c r="CS54" s="35"/>
      <c r="CT54" s="35"/>
      <c r="CU54" s="35"/>
      <c r="CV54" s="35"/>
      <c r="CW54" s="35"/>
    </row>
    <row r="55" spans="1:102" ht="18" x14ac:dyDescent="0.2">
      <c r="A55" s="365" t="s">
        <v>883</v>
      </c>
      <c r="B55" s="366" t="s">
        <v>306</v>
      </c>
      <c r="C55" s="477" t="s">
        <v>666</v>
      </c>
      <c r="D55" s="252"/>
      <c r="E55" s="252"/>
      <c r="F55" s="252"/>
      <c r="G55" s="556"/>
      <c r="H55" s="563"/>
      <c r="I55" s="252"/>
      <c r="J55" s="252"/>
      <c r="K55" s="252"/>
      <c r="L55" s="252"/>
      <c r="M55" s="252"/>
      <c r="N55" s="252"/>
      <c r="O55" s="252"/>
      <c r="P55" s="295"/>
      <c r="CP55" s="35"/>
      <c r="CQ55" s="35"/>
      <c r="CR55" s="35"/>
      <c r="CS55" s="35"/>
      <c r="CT55" s="35"/>
      <c r="CU55" s="35"/>
      <c r="CV55" s="35"/>
      <c r="CW55" s="35"/>
    </row>
    <row r="56" spans="1:102" ht="18" x14ac:dyDescent="0.2">
      <c r="A56" s="286">
        <v>8387164015</v>
      </c>
      <c r="B56" s="362" t="s">
        <v>542</v>
      </c>
      <c r="C56" s="477" t="s">
        <v>667</v>
      </c>
      <c r="D56" s="245"/>
      <c r="E56" s="245"/>
      <c r="F56" s="245"/>
      <c r="G56" s="554"/>
      <c r="H56" s="561"/>
      <c r="I56" s="245"/>
      <c r="J56" s="245"/>
      <c r="K56" s="245"/>
      <c r="L56" s="245"/>
      <c r="M56" s="245"/>
      <c r="N56" s="245"/>
      <c r="O56" s="245"/>
      <c r="P56" s="289"/>
      <c r="CP56" s="35"/>
      <c r="CQ56" s="35"/>
      <c r="CR56" s="35"/>
      <c r="CS56" s="35"/>
      <c r="CT56" s="35"/>
      <c r="CU56" s="35"/>
      <c r="CV56" s="35"/>
      <c r="CW56" s="35"/>
    </row>
    <row r="57" spans="1:102" ht="18" x14ac:dyDescent="0.2">
      <c r="A57" s="286">
        <v>8387164025</v>
      </c>
      <c r="B57" s="362" t="s">
        <v>307</v>
      </c>
      <c r="C57" s="477" t="s">
        <v>668</v>
      </c>
      <c r="D57" s="245"/>
      <c r="E57" s="245"/>
      <c r="F57" s="245"/>
      <c r="G57" s="554"/>
      <c r="H57" s="561"/>
      <c r="I57" s="245"/>
      <c r="J57" s="245"/>
      <c r="K57" s="245"/>
      <c r="L57" s="245"/>
      <c r="M57" s="245"/>
      <c r="N57" s="245"/>
      <c r="O57" s="245"/>
      <c r="P57" s="289"/>
      <c r="CP57" s="35"/>
      <c r="CQ57" s="35"/>
      <c r="CR57" s="35"/>
      <c r="CS57" s="35"/>
      <c r="CT57" s="35"/>
      <c r="CU57" s="35"/>
      <c r="CV57" s="35"/>
      <c r="CW57" s="35"/>
    </row>
    <row r="58" spans="1:102" ht="18" x14ac:dyDescent="0.2">
      <c r="A58" s="286">
        <v>8387164030</v>
      </c>
      <c r="B58" s="362" t="s">
        <v>308</v>
      </c>
      <c r="C58" s="477" t="s">
        <v>669</v>
      </c>
      <c r="D58" s="245"/>
      <c r="E58" s="245"/>
      <c r="F58" s="245"/>
      <c r="G58" s="554"/>
      <c r="H58" s="561"/>
      <c r="I58" s="245"/>
      <c r="J58" s="245"/>
      <c r="K58" s="245"/>
      <c r="L58" s="245"/>
      <c r="M58" s="245"/>
      <c r="N58" s="245"/>
      <c r="O58" s="245"/>
      <c r="P58" s="289"/>
      <c r="CP58" s="35"/>
      <c r="CQ58" s="35"/>
      <c r="CR58" s="35"/>
      <c r="CS58" s="35"/>
      <c r="CT58" s="35"/>
      <c r="CU58" s="35"/>
      <c r="CV58" s="35"/>
      <c r="CW58" s="35"/>
    </row>
    <row r="59" spans="1:102" ht="18" x14ac:dyDescent="0.2">
      <c r="A59" s="286">
        <v>8387164035</v>
      </c>
      <c r="B59" s="362" t="s">
        <v>309</v>
      </c>
      <c r="C59" s="477" t="s">
        <v>670</v>
      </c>
      <c r="D59" s="245"/>
      <c r="E59" s="245"/>
      <c r="F59" s="245"/>
      <c r="G59" s="554"/>
      <c r="H59" s="561"/>
      <c r="I59" s="245"/>
      <c r="J59" s="245"/>
      <c r="K59" s="245"/>
      <c r="L59" s="245"/>
      <c r="M59" s="245"/>
      <c r="N59" s="245"/>
      <c r="O59" s="245"/>
      <c r="P59" s="289"/>
      <c r="CP59" s="35"/>
      <c r="CQ59" s="35"/>
      <c r="CR59" s="35"/>
      <c r="CS59" s="35"/>
      <c r="CT59" s="35"/>
      <c r="CU59" s="35"/>
      <c r="CV59" s="35"/>
      <c r="CW59" s="35"/>
    </row>
    <row r="60" spans="1:102" ht="18" x14ac:dyDescent="0.2">
      <c r="A60" s="286">
        <v>8387164040</v>
      </c>
      <c r="B60" s="362">
        <v>101645752</v>
      </c>
      <c r="C60" s="477" t="s">
        <v>671</v>
      </c>
      <c r="D60" s="245"/>
      <c r="E60" s="245"/>
      <c r="F60" s="245"/>
      <c r="G60" s="554"/>
      <c r="H60" s="561"/>
      <c r="I60" s="245"/>
      <c r="J60" s="245"/>
      <c r="K60" s="245"/>
      <c r="L60" s="245"/>
      <c r="M60" s="245"/>
      <c r="N60" s="245"/>
      <c r="O60" s="245"/>
      <c r="P60" s="289"/>
      <c r="CP60" s="35"/>
      <c r="CQ60" s="35"/>
      <c r="CR60" s="35"/>
      <c r="CS60" s="35"/>
      <c r="CT60" s="35"/>
      <c r="CU60" s="35"/>
      <c r="CV60" s="35"/>
      <c r="CW60" s="35"/>
    </row>
    <row r="61" spans="1:102" ht="18" x14ac:dyDescent="0.2">
      <c r="A61" s="286">
        <v>8387164050</v>
      </c>
      <c r="B61" s="362">
        <v>1006857212</v>
      </c>
      <c r="C61" s="477" t="s">
        <v>672</v>
      </c>
      <c r="D61" s="245"/>
      <c r="E61" s="245"/>
      <c r="F61" s="245"/>
      <c r="G61" s="554"/>
      <c r="H61" s="561"/>
      <c r="I61" s="245"/>
      <c r="J61" s="245"/>
      <c r="K61" s="245"/>
      <c r="L61" s="245"/>
      <c r="M61" s="245"/>
      <c r="N61" s="245"/>
      <c r="O61" s="245"/>
      <c r="P61" s="289"/>
      <c r="CP61" s="35"/>
      <c r="CQ61" s="35"/>
      <c r="CR61" s="35"/>
      <c r="CS61" s="35"/>
      <c r="CT61" s="35"/>
      <c r="CU61" s="35"/>
      <c r="CV61" s="35"/>
      <c r="CW61" s="35"/>
    </row>
    <row r="62" spans="1:102" ht="18" x14ac:dyDescent="0.2">
      <c r="A62" s="286">
        <v>8387164055</v>
      </c>
      <c r="B62" s="362" t="s">
        <v>310</v>
      </c>
      <c r="C62" s="477" t="s">
        <v>673</v>
      </c>
      <c r="D62" s="245"/>
      <c r="E62" s="245"/>
      <c r="F62" s="245"/>
      <c r="G62" s="554"/>
      <c r="H62" s="561"/>
      <c r="I62" s="245"/>
      <c r="J62" s="245"/>
      <c r="K62" s="245"/>
      <c r="L62" s="245"/>
      <c r="M62" s="245"/>
      <c r="N62" s="245"/>
      <c r="O62" s="245"/>
      <c r="P62" s="289"/>
      <c r="CP62" s="35"/>
      <c r="CQ62" s="35"/>
      <c r="CR62" s="35"/>
      <c r="CS62" s="35"/>
      <c r="CT62" s="35"/>
      <c r="CU62" s="35"/>
      <c r="CV62" s="35"/>
      <c r="CW62" s="35"/>
    </row>
    <row r="63" spans="1:102" ht="18" x14ac:dyDescent="0.2">
      <c r="A63" s="286">
        <v>8387164060</v>
      </c>
      <c r="B63" s="362" t="s">
        <v>311</v>
      </c>
      <c r="C63" s="477" t="s">
        <v>674</v>
      </c>
      <c r="D63" s="245"/>
      <c r="E63" s="245"/>
      <c r="F63" s="245"/>
      <c r="G63" s="554"/>
      <c r="H63" s="561"/>
      <c r="I63" s="245"/>
      <c r="J63" s="245"/>
      <c r="K63" s="245"/>
      <c r="L63" s="245"/>
      <c r="M63" s="245"/>
      <c r="N63" s="245"/>
      <c r="O63" s="245"/>
      <c r="P63" s="289"/>
      <c r="CP63" s="35"/>
      <c r="CQ63" s="35"/>
      <c r="CR63" s="35"/>
      <c r="CS63" s="35"/>
      <c r="CT63" s="35"/>
      <c r="CU63" s="35"/>
      <c r="CV63" s="35"/>
      <c r="CW63" s="35"/>
    </row>
    <row r="64" spans="1:102" ht="18" x14ac:dyDescent="0.2">
      <c r="A64" s="286">
        <v>8387164065</v>
      </c>
      <c r="B64" s="362" t="s">
        <v>312</v>
      </c>
      <c r="C64" s="477" t="s">
        <v>675</v>
      </c>
      <c r="D64" s="245"/>
      <c r="E64" s="245"/>
      <c r="F64" s="245"/>
      <c r="G64" s="554"/>
      <c r="H64" s="561"/>
      <c r="I64" s="245"/>
      <c r="J64" s="245"/>
      <c r="K64" s="245"/>
      <c r="L64" s="245"/>
      <c r="M64" s="245"/>
      <c r="N64" s="245"/>
      <c r="O64" s="245"/>
      <c r="P64" s="289"/>
      <c r="CP64" s="35"/>
      <c r="CQ64" s="35"/>
      <c r="CR64" s="35"/>
      <c r="CS64" s="35"/>
      <c r="CT64" s="35"/>
      <c r="CU64" s="35"/>
      <c r="CV64" s="35"/>
      <c r="CW64" s="35"/>
    </row>
    <row r="65" spans="1:102" ht="36" x14ac:dyDescent="0.2">
      <c r="A65" s="275" t="s">
        <v>313</v>
      </c>
      <c r="B65" s="362" t="s">
        <v>314</v>
      </c>
      <c r="C65" s="477" t="s">
        <v>315</v>
      </c>
      <c r="D65" s="245"/>
      <c r="E65" s="245"/>
      <c r="F65" s="245"/>
      <c r="G65" s="554"/>
      <c r="H65" s="561"/>
      <c r="I65" s="245"/>
      <c r="J65" s="245"/>
      <c r="K65" s="245"/>
      <c r="L65" s="245"/>
      <c r="M65" s="245"/>
      <c r="N65" s="245"/>
      <c r="O65" s="245"/>
      <c r="P65" s="289"/>
      <c r="CP65" s="35"/>
      <c r="CQ65" s="35"/>
      <c r="CR65" s="35"/>
      <c r="CS65" s="35"/>
      <c r="CT65" s="35"/>
      <c r="CU65" s="35"/>
      <c r="CV65" s="35"/>
      <c r="CW65" s="35"/>
    </row>
    <row r="66" spans="1:102" ht="18" x14ac:dyDescent="0.2">
      <c r="A66" s="286">
        <v>8387164075</v>
      </c>
      <c r="B66" s="362">
        <v>1010498918</v>
      </c>
      <c r="C66" s="477" t="s">
        <v>676</v>
      </c>
      <c r="D66" s="245"/>
      <c r="E66" s="245"/>
      <c r="F66" s="245"/>
      <c r="G66" s="554"/>
      <c r="H66" s="561"/>
      <c r="I66" s="245"/>
      <c r="J66" s="245"/>
      <c r="K66" s="245"/>
      <c r="L66" s="245"/>
      <c r="M66" s="245"/>
      <c r="N66" s="245"/>
      <c r="O66" s="245"/>
      <c r="P66" s="289"/>
      <c r="CP66" s="35"/>
      <c r="CQ66" s="35"/>
      <c r="CR66" s="35"/>
      <c r="CS66" s="35"/>
      <c r="CT66" s="35"/>
      <c r="CU66" s="35"/>
      <c r="CV66" s="35"/>
      <c r="CW66" s="35"/>
    </row>
    <row r="67" spans="1:102" ht="36" x14ac:dyDescent="0.2">
      <c r="A67" s="286">
        <v>8387164080</v>
      </c>
      <c r="B67" s="362" t="s">
        <v>316</v>
      </c>
      <c r="C67" s="477" t="s">
        <v>677</v>
      </c>
      <c r="D67" s="245"/>
      <c r="E67" s="245"/>
      <c r="F67" s="245"/>
      <c r="G67" s="554"/>
      <c r="H67" s="561"/>
      <c r="I67" s="245"/>
      <c r="J67" s="245"/>
      <c r="K67" s="245"/>
      <c r="L67" s="245"/>
      <c r="M67" s="245"/>
      <c r="N67" s="245"/>
      <c r="O67" s="245"/>
      <c r="P67" s="289"/>
      <c r="CP67" s="35"/>
      <c r="CQ67" s="35"/>
      <c r="CR67" s="35"/>
      <c r="CS67" s="35"/>
      <c r="CT67" s="35"/>
      <c r="CU67" s="35"/>
      <c r="CV67" s="35"/>
      <c r="CW67" s="35"/>
    </row>
    <row r="68" spans="1:102" ht="18" x14ac:dyDescent="0.2">
      <c r="A68" s="286">
        <v>8387164085</v>
      </c>
      <c r="B68" s="362" t="s">
        <v>317</v>
      </c>
      <c r="C68" s="477" t="s">
        <v>678</v>
      </c>
      <c r="D68" s="245"/>
      <c r="E68" s="245"/>
      <c r="F68" s="245"/>
      <c r="G68" s="554"/>
      <c r="H68" s="561"/>
      <c r="I68" s="245"/>
      <c r="J68" s="245"/>
      <c r="K68" s="245"/>
      <c r="L68" s="245"/>
      <c r="M68" s="245"/>
      <c r="N68" s="245"/>
      <c r="O68" s="245"/>
      <c r="P68" s="289"/>
      <c r="CP68" s="35"/>
      <c r="CQ68" s="35"/>
      <c r="CR68" s="35"/>
      <c r="CS68" s="35"/>
      <c r="CT68" s="35"/>
      <c r="CU68" s="35"/>
      <c r="CV68" s="35"/>
      <c r="CW68" s="35"/>
    </row>
    <row r="69" spans="1:102" ht="18" x14ac:dyDescent="0.2">
      <c r="A69" s="286">
        <v>8387164090</v>
      </c>
      <c r="B69" s="362">
        <v>1009774970</v>
      </c>
      <c r="C69" s="477" t="s">
        <v>679</v>
      </c>
      <c r="D69" s="245"/>
      <c r="E69" s="245"/>
      <c r="F69" s="245"/>
      <c r="G69" s="554"/>
      <c r="H69" s="561"/>
      <c r="I69" s="245"/>
      <c r="J69" s="245"/>
      <c r="K69" s="245"/>
      <c r="L69" s="245"/>
      <c r="M69" s="245"/>
      <c r="N69" s="245"/>
      <c r="O69" s="245"/>
      <c r="P69" s="289"/>
      <c r="CP69" s="35"/>
      <c r="CQ69" s="35"/>
      <c r="CR69" s="35"/>
      <c r="CS69" s="35"/>
      <c r="CT69" s="35"/>
      <c r="CU69" s="35"/>
      <c r="CV69" s="35"/>
      <c r="CW69" s="35"/>
    </row>
    <row r="70" spans="1:102" ht="18" x14ac:dyDescent="0.2">
      <c r="A70" s="286">
        <v>8387164110</v>
      </c>
      <c r="B70" s="362">
        <v>1011019932</v>
      </c>
      <c r="C70" s="477" t="s">
        <v>680</v>
      </c>
      <c r="D70" s="245"/>
      <c r="E70" s="245"/>
      <c r="F70" s="245"/>
      <c r="G70" s="554"/>
      <c r="H70" s="561"/>
      <c r="I70" s="245"/>
      <c r="J70" s="245"/>
      <c r="K70" s="245"/>
      <c r="L70" s="245"/>
      <c r="M70" s="245"/>
      <c r="N70" s="245"/>
      <c r="O70" s="245"/>
      <c r="P70" s="289"/>
      <c r="CP70" s="35"/>
      <c r="CQ70" s="35"/>
      <c r="CR70" s="35"/>
      <c r="CS70" s="35"/>
      <c r="CT70" s="35"/>
      <c r="CU70" s="35"/>
      <c r="CV70" s="35"/>
      <c r="CW70" s="35"/>
    </row>
    <row r="71" spans="1:102" ht="18" x14ac:dyDescent="0.2">
      <c r="A71" s="286">
        <v>8387164115</v>
      </c>
      <c r="B71" s="362">
        <v>1008795655</v>
      </c>
      <c r="C71" s="477" t="s">
        <v>318</v>
      </c>
      <c r="D71" s="245"/>
      <c r="E71" s="245"/>
      <c r="F71" s="245"/>
      <c r="G71" s="554"/>
      <c r="H71" s="561"/>
      <c r="I71" s="245"/>
      <c r="J71" s="245"/>
      <c r="K71" s="245"/>
      <c r="L71" s="245"/>
      <c r="M71" s="245"/>
      <c r="N71" s="245"/>
      <c r="O71" s="245"/>
      <c r="P71" s="289"/>
      <c r="CP71" s="35"/>
      <c r="CQ71" s="35"/>
      <c r="CR71" s="35"/>
      <c r="CS71" s="35"/>
      <c r="CT71" s="35"/>
      <c r="CU71" s="35"/>
      <c r="CV71" s="35"/>
      <c r="CW71" s="35"/>
    </row>
    <row r="72" spans="1:102" ht="18" x14ac:dyDescent="0.2">
      <c r="A72" s="286">
        <v>8387164120</v>
      </c>
      <c r="B72" s="362" t="s">
        <v>319</v>
      </c>
      <c r="C72" s="477" t="s">
        <v>681</v>
      </c>
      <c r="D72" s="245"/>
      <c r="E72" s="245"/>
      <c r="F72" s="245"/>
      <c r="G72" s="554"/>
      <c r="H72" s="561"/>
      <c r="I72" s="245"/>
      <c r="J72" s="245"/>
      <c r="K72" s="245"/>
      <c r="L72" s="245"/>
      <c r="M72" s="245"/>
      <c r="N72" s="245"/>
      <c r="O72" s="245"/>
      <c r="P72" s="289"/>
      <c r="CP72" s="35"/>
      <c r="CQ72" s="35"/>
      <c r="CR72" s="35"/>
      <c r="CS72" s="35"/>
      <c r="CT72" s="35"/>
      <c r="CU72" s="35"/>
      <c r="CV72" s="35"/>
      <c r="CW72" s="35"/>
    </row>
    <row r="73" spans="1:102" ht="18" x14ac:dyDescent="0.2">
      <c r="A73" s="286">
        <v>8387164130</v>
      </c>
      <c r="B73" s="362" t="s">
        <v>320</v>
      </c>
      <c r="C73" s="477" t="s">
        <v>682</v>
      </c>
      <c r="D73" s="245"/>
      <c r="E73" s="245"/>
      <c r="F73" s="245"/>
      <c r="G73" s="554"/>
      <c r="H73" s="561"/>
      <c r="I73" s="245"/>
      <c r="J73" s="245"/>
      <c r="K73" s="245"/>
      <c r="L73" s="245"/>
      <c r="M73" s="245"/>
      <c r="N73" s="245"/>
      <c r="O73" s="245"/>
      <c r="P73" s="289"/>
      <c r="CP73" s="35"/>
      <c r="CQ73" s="35"/>
      <c r="CR73" s="35"/>
      <c r="CS73" s="35"/>
      <c r="CT73" s="35"/>
      <c r="CU73" s="35"/>
      <c r="CV73" s="35"/>
      <c r="CW73" s="35"/>
    </row>
    <row r="74" spans="1:102" ht="18" x14ac:dyDescent="0.2">
      <c r="A74" s="286">
        <v>8387164135</v>
      </c>
      <c r="B74" s="362" t="s">
        <v>321</v>
      </c>
      <c r="C74" s="477" t="s">
        <v>683</v>
      </c>
      <c r="D74" s="245"/>
      <c r="E74" s="245"/>
      <c r="F74" s="245"/>
      <c r="G74" s="554"/>
      <c r="H74" s="561"/>
      <c r="I74" s="245"/>
      <c r="J74" s="245"/>
      <c r="K74" s="245"/>
      <c r="L74" s="245"/>
      <c r="M74" s="245"/>
      <c r="N74" s="245"/>
      <c r="O74" s="245"/>
      <c r="P74" s="289"/>
      <c r="CP74" s="35"/>
      <c r="CQ74" s="35"/>
      <c r="CR74" s="35"/>
      <c r="CS74" s="35"/>
      <c r="CT74" s="35"/>
      <c r="CU74" s="35"/>
      <c r="CV74" s="35"/>
      <c r="CW74" s="35"/>
    </row>
    <row r="75" spans="1:102" ht="18" x14ac:dyDescent="0.2">
      <c r="A75" s="286">
        <v>8387164140</v>
      </c>
      <c r="B75" s="362" t="s">
        <v>322</v>
      </c>
      <c r="C75" s="477" t="s">
        <v>684</v>
      </c>
      <c r="D75" s="245"/>
      <c r="E75" s="245"/>
      <c r="F75" s="245"/>
      <c r="G75" s="554"/>
      <c r="H75" s="561"/>
      <c r="I75" s="245"/>
      <c r="J75" s="245"/>
      <c r="K75" s="245"/>
      <c r="L75" s="245"/>
      <c r="M75" s="245"/>
      <c r="N75" s="245"/>
      <c r="O75" s="245"/>
      <c r="P75" s="289"/>
      <c r="CP75" s="35"/>
      <c r="CQ75" s="35"/>
      <c r="CR75" s="35"/>
      <c r="CS75" s="35"/>
      <c r="CT75" s="35"/>
      <c r="CU75" s="35"/>
      <c r="CV75" s="35"/>
      <c r="CW75" s="35"/>
    </row>
    <row r="76" spans="1:102" ht="18" x14ac:dyDescent="0.2">
      <c r="A76" s="275" t="s">
        <v>323</v>
      </c>
      <c r="B76" s="362" t="s">
        <v>324</v>
      </c>
      <c r="C76" s="477" t="s">
        <v>685</v>
      </c>
      <c r="D76" s="245"/>
      <c r="E76" s="245"/>
      <c r="F76" s="245"/>
      <c r="G76" s="554"/>
      <c r="H76" s="561"/>
      <c r="I76" s="245"/>
      <c r="J76" s="245"/>
      <c r="K76" s="245"/>
      <c r="L76" s="245"/>
      <c r="M76" s="245"/>
      <c r="N76" s="245"/>
      <c r="O76" s="245"/>
      <c r="P76" s="289"/>
      <c r="CP76" s="35"/>
      <c r="CQ76" s="35"/>
      <c r="CR76" s="35"/>
      <c r="CS76" s="35"/>
      <c r="CT76" s="35"/>
      <c r="CU76" s="35"/>
      <c r="CV76" s="35"/>
      <c r="CW76" s="35"/>
    </row>
    <row r="77" spans="1:102" ht="18" x14ac:dyDescent="0.2">
      <c r="A77" s="286">
        <v>8387164150</v>
      </c>
      <c r="B77" s="362" t="s">
        <v>325</v>
      </c>
      <c r="C77" s="477" t="s">
        <v>686</v>
      </c>
      <c r="D77" s="245"/>
      <c r="E77" s="245"/>
      <c r="F77" s="245"/>
      <c r="G77" s="554"/>
      <c r="H77" s="561"/>
      <c r="I77" s="245"/>
      <c r="J77" s="245"/>
      <c r="K77" s="245"/>
      <c r="L77" s="245"/>
      <c r="M77" s="245"/>
      <c r="N77" s="245"/>
      <c r="O77" s="245"/>
      <c r="P77" s="289"/>
      <c r="CP77" s="35"/>
      <c r="CQ77" s="35"/>
      <c r="CR77" s="35"/>
      <c r="CS77" s="35"/>
      <c r="CT77" s="35"/>
      <c r="CU77" s="35"/>
      <c r="CV77" s="35"/>
      <c r="CW77" s="35"/>
    </row>
    <row r="78" spans="1:102" ht="18" x14ac:dyDescent="0.2">
      <c r="A78" s="286">
        <v>8387164155</v>
      </c>
      <c r="B78" s="362" t="s">
        <v>326</v>
      </c>
      <c r="C78" s="477" t="s">
        <v>687</v>
      </c>
      <c r="D78" s="245"/>
      <c r="E78" s="245"/>
      <c r="F78" s="245"/>
      <c r="G78" s="554"/>
      <c r="H78" s="561"/>
      <c r="I78" s="245"/>
      <c r="J78" s="245"/>
      <c r="K78" s="245"/>
      <c r="L78" s="245"/>
      <c r="M78" s="245"/>
      <c r="N78" s="245"/>
      <c r="O78" s="245"/>
      <c r="P78" s="289"/>
      <c r="CX78" s="34"/>
    </row>
    <row r="79" spans="1:102" ht="36" x14ac:dyDescent="0.2">
      <c r="A79" s="286">
        <v>8387164160</v>
      </c>
      <c r="B79" s="367" t="s">
        <v>900</v>
      </c>
      <c r="C79" s="477" t="s">
        <v>738</v>
      </c>
      <c r="D79" s="245"/>
      <c r="E79" s="245"/>
      <c r="F79" s="245"/>
      <c r="G79" s="554"/>
      <c r="H79" s="561"/>
      <c r="I79" s="245"/>
      <c r="J79" s="245"/>
      <c r="K79" s="245"/>
      <c r="L79" s="245"/>
      <c r="M79" s="245"/>
      <c r="N79" s="245"/>
      <c r="O79" s="245"/>
      <c r="P79" s="289"/>
      <c r="CP79" s="35"/>
      <c r="CQ79" s="35"/>
      <c r="CR79" s="35"/>
      <c r="CS79" s="35"/>
      <c r="CT79" s="35"/>
      <c r="CU79" s="35"/>
      <c r="CV79" s="35"/>
      <c r="CW79" s="35"/>
    </row>
    <row r="80" spans="1:102" ht="18" x14ac:dyDescent="0.2">
      <c r="A80" s="286">
        <v>8387164165</v>
      </c>
      <c r="B80" s="362" t="s">
        <v>327</v>
      </c>
      <c r="C80" s="477" t="s">
        <v>688</v>
      </c>
      <c r="D80" s="245"/>
      <c r="E80" s="245"/>
      <c r="F80" s="245"/>
      <c r="G80" s="554"/>
      <c r="H80" s="561"/>
      <c r="I80" s="245"/>
      <c r="J80" s="245"/>
      <c r="K80" s="245"/>
      <c r="L80" s="245"/>
      <c r="M80" s="245"/>
      <c r="N80" s="245"/>
      <c r="O80" s="245"/>
      <c r="P80" s="289"/>
      <c r="CP80" s="35"/>
      <c r="CQ80" s="35"/>
      <c r="CR80" s="35"/>
      <c r="CS80" s="35"/>
      <c r="CT80" s="35"/>
      <c r="CU80" s="35"/>
      <c r="CV80" s="35"/>
      <c r="CW80" s="35"/>
    </row>
    <row r="81" spans="1:112" ht="36" x14ac:dyDescent="0.2">
      <c r="A81" s="275" t="s">
        <v>328</v>
      </c>
      <c r="B81" s="243">
        <v>1005310728</v>
      </c>
      <c r="C81" s="356" t="s">
        <v>689</v>
      </c>
      <c r="D81" s="245"/>
      <c r="E81" s="245"/>
      <c r="F81" s="245"/>
      <c r="G81" s="554"/>
      <c r="H81" s="561"/>
      <c r="I81" s="245"/>
      <c r="J81" s="245"/>
      <c r="K81" s="245"/>
      <c r="L81" s="245"/>
      <c r="M81" s="245"/>
      <c r="N81" s="245"/>
      <c r="O81" s="245"/>
      <c r="P81" s="289"/>
      <c r="CP81" s="35"/>
      <c r="CQ81" s="35"/>
      <c r="CR81" s="35"/>
      <c r="CS81" s="35"/>
      <c r="CT81" s="35"/>
      <c r="CU81" s="35"/>
      <c r="CV81" s="35"/>
      <c r="CW81" s="35"/>
    </row>
    <row r="82" spans="1:112" ht="18" x14ac:dyDescent="0.2">
      <c r="A82" s="286">
        <v>8387164023</v>
      </c>
      <c r="B82" s="368">
        <v>11</v>
      </c>
      <c r="C82" s="495" t="s">
        <v>691</v>
      </c>
      <c r="D82" s="245"/>
      <c r="E82" s="245"/>
      <c r="F82" s="245"/>
      <c r="G82" s="554"/>
      <c r="H82" s="561"/>
      <c r="I82" s="245"/>
      <c r="J82" s="245"/>
      <c r="K82" s="245"/>
      <c r="L82" s="245"/>
      <c r="M82" s="245"/>
      <c r="N82" s="245"/>
      <c r="O82" s="245"/>
      <c r="P82" s="289"/>
      <c r="CP82" s="35"/>
      <c r="CQ82" s="35"/>
      <c r="CR82" s="35"/>
      <c r="CS82" s="35"/>
      <c r="CT82" s="35"/>
      <c r="CU82" s="35"/>
      <c r="CV82" s="35"/>
      <c r="CW82" s="35"/>
    </row>
    <row r="83" spans="1:112" ht="18" x14ac:dyDescent="0.2">
      <c r="A83" s="286">
        <v>8387164909</v>
      </c>
      <c r="B83" s="243">
        <v>37</v>
      </c>
      <c r="C83" s="477" t="s">
        <v>329</v>
      </c>
      <c r="D83" s="245"/>
      <c r="E83" s="245"/>
      <c r="F83" s="245"/>
      <c r="G83" s="554"/>
      <c r="H83" s="561"/>
      <c r="I83" s="245"/>
      <c r="J83" s="245"/>
      <c r="K83" s="245"/>
      <c r="L83" s="245"/>
      <c r="M83" s="245"/>
      <c r="N83" s="245"/>
      <c r="O83" s="245"/>
      <c r="P83" s="289"/>
      <c r="CX83" s="34"/>
    </row>
    <row r="84" spans="1:112" ht="18" x14ac:dyDescent="0.2">
      <c r="A84" s="286">
        <v>8387164584</v>
      </c>
      <c r="B84" s="368">
        <v>14</v>
      </c>
      <c r="C84" s="495" t="s">
        <v>690</v>
      </c>
      <c r="D84" s="245"/>
      <c r="E84" s="245"/>
      <c r="F84" s="245"/>
      <c r="G84" s="554"/>
      <c r="H84" s="561"/>
      <c r="I84" s="245"/>
      <c r="J84" s="245"/>
      <c r="K84" s="245"/>
      <c r="L84" s="245"/>
      <c r="M84" s="245"/>
      <c r="N84" s="245"/>
      <c r="O84" s="245"/>
      <c r="P84" s="289"/>
      <c r="CX84" s="34"/>
    </row>
    <row r="85" spans="1:112" ht="18" x14ac:dyDescent="0.2">
      <c r="A85" s="363" t="s">
        <v>60</v>
      </c>
      <c r="B85" s="250">
        <v>62</v>
      </c>
      <c r="C85" s="495" t="s">
        <v>61</v>
      </c>
      <c r="D85" s="252"/>
      <c r="E85" s="252"/>
      <c r="F85" s="252"/>
      <c r="G85" s="556"/>
      <c r="H85" s="563"/>
      <c r="I85" s="252"/>
      <c r="J85" s="252"/>
      <c r="K85" s="252"/>
      <c r="L85" s="252"/>
      <c r="M85" s="252"/>
      <c r="N85" s="252"/>
      <c r="O85" s="252"/>
      <c r="P85" s="289"/>
      <c r="CX85" s="34"/>
      <c r="CY85" s="34"/>
      <c r="CZ85" s="34"/>
      <c r="DA85" s="34"/>
      <c r="DB85" s="34"/>
      <c r="DC85" s="34"/>
      <c r="DD85" s="34"/>
      <c r="DE85" s="34"/>
      <c r="DF85" s="34"/>
      <c r="DG85" s="34"/>
      <c r="DH85" s="34"/>
    </row>
    <row r="86" spans="1:112" ht="36" x14ac:dyDescent="0.2">
      <c r="A86" s="275" t="s">
        <v>330</v>
      </c>
      <c r="B86" s="243">
        <v>1005310730</v>
      </c>
      <c r="C86" s="356" t="s">
        <v>692</v>
      </c>
      <c r="D86" s="245"/>
      <c r="E86" s="245"/>
      <c r="F86" s="245"/>
      <c r="G86" s="554"/>
      <c r="H86" s="561"/>
      <c r="I86" s="245"/>
      <c r="J86" s="245"/>
      <c r="K86" s="245"/>
      <c r="L86" s="245"/>
      <c r="M86" s="245"/>
      <c r="N86" s="245"/>
      <c r="O86" s="245"/>
      <c r="P86" s="289"/>
      <c r="CX86" s="34"/>
      <c r="CY86" s="34"/>
      <c r="CZ86" s="34"/>
      <c r="DA86" s="34"/>
      <c r="DB86" s="34"/>
      <c r="DC86" s="34"/>
      <c r="DD86" s="34"/>
      <c r="DE86" s="34"/>
      <c r="DF86" s="34"/>
      <c r="DG86" s="34"/>
      <c r="DH86" s="34"/>
    </row>
    <row r="87" spans="1:112" ht="18" x14ac:dyDescent="0.2">
      <c r="A87" s="369" t="s">
        <v>884</v>
      </c>
      <c r="B87" s="243">
        <v>1008871933</v>
      </c>
      <c r="C87" s="356" t="s">
        <v>693</v>
      </c>
      <c r="D87" s="245"/>
      <c r="E87" s="245"/>
      <c r="F87" s="245"/>
      <c r="G87" s="554"/>
      <c r="H87" s="561"/>
      <c r="I87" s="245"/>
      <c r="J87" s="245"/>
      <c r="K87" s="245"/>
      <c r="L87" s="245"/>
      <c r="M87" s="245"/>
      <c r="N87" s="245"/>
      <c r="O87" s="245"/>
      <c r="P87" s="289"/>
      <c r="CX87" s="34"/>
    </row>
    <row r="88" spans="1:112" ht="18" x14ac:dyDescent="0.2">
      <c r="A88" s="316" t="s">
        <v>885</v>
      </c>
      <c r="B88" s="362" t="s">
        <v>331</v>
      </c>
      <c r="C88" s="477" t="s">
        <v>694</v>
      </c>
      <c r="D88" s="252"/>
      <c r="E88" s="252"/>
      <c r="F88" s="252"/>
      <c r="G88" s="556"/>
      <c r="H88" s="563"/>
      <c r="I88" s="252"/>
      <c r="J88" s="252"/>
      <c r="K88" s="252"/>
      <c r="L88" s="252"/>
      <c r="M88" s="252"/>
      <c r="N88" s="252"/>
      <c r="O88" s="252"/>
      <c r="P88" s="289"/>
      <c r="CF88" s="35"/>
      <c r="CG88" s="35"/>
      <c r="CH88" s="35"/>
      <c r="CI88" s="35"/>
      <c r="CJ88" s="35"/>
      <c r="CK88" s="35"/>
      <c r="CL88" s="35"/>
      <c r="CM88" s="35"/>
      <c r="CN88" s="35"/>
      <c r="CO88" s="35"/>
      <c r="CP88" s="35"/>
      <c r="CQ88" s="35"/>
      <c r="CR88" s="35"/>
      <c r="CS88" s="35"/>
      <c r="CT88" s="35"/>
      <c r="CU88" s="35"/>
      <c r="CV88" s="35"/>
      <c r="CW88" s="35"/>
    </row>
    <row r="89" spans="1:112" ht="18" x14ac:dyDescent="0.2">
      <c r="A89" s="316" t="s">
        <v>886</v>
      </c>
      <c r="B89" s="362">
        <v>12</v>
      </c>
      <c r="C89" s="477" t="s">
        <v>654</v>
      </c>
      <c r="D89" s="252"/>
      <c r="E89" s="252"/>
      <c r="F89" s="252"/>
      <c r="G89" s="556"/>
      <c r="H89" s="563"/>
      <c r="I89" s="252"/>
      <c r="J89" s="252"/>
      <c r="K89" s="252"/>
      <c r="L89" s="252"/>
      <c r="M89" s="252"/>
      <c r="N89" s="252"/>
      <c r="O89" s="252"/>
      <c r="P89" s="289"/>
      <c r="CX89" s="34"/>
    </row>
    <row r="90" spans="1:112" ht="18" x14ac:dyDescent="0.2">
      <c r="A90" s="275" t="s">
        <v>332</v>
      </c>
      <c r="B90" s="243">
        <v>2</v>
      </c>
      <c r="C90" s="356" t="s">
        <v>333</v>
      </c>
      <c r="D90" s="245"/>
      <c r="E90" s="245"/>
      <c r="F90" s="245"/>
      <c r="G90" s="554"/>
      <c r="H90" s="561"/>
      <c r="I90" s="245"/>
      <c r="J90" s="245"/>
      <c r="K90" s="245"/>
      <c r="L90" s="245"/>
      <c r="M90" s="245"/>
      <c r="N90" s="245"/>
      <c r="O90" s="245"/>
      <c r="P90" s="289"/>
      <c r="CX90" s="34"/>
    </row>
    <row r="91" spans="1:112" ht="18" x14ac:dyDescent="0.2">
      <c r="A91" s="316" t="s">
        <v>887</v>
      </c>
      <c r="B91" s="243">
        <v>2</v>
      </c>
      <c r="C91" s="477" t="s">
        <v>334</v>
      </c>
      <c r="D91" s="245"/>
      <c r="E91" s="245"/>
      <c r="F91" s="245"/>
      <c r="G91" s="554"/>
      <c r="H91" s="561"/>
      <c r="I91" s="245"/>
      <c r="J91" s="245"/>
      <c r="K91" s="245"/>
      <c r="L91" s="245"/>
      <c r="M91" s="245"/>
      <c r="N91" s="245"/>
      <c r="O91" s="245"/>
      <c r="P91" s="289"/>
      <c r="CX91" s="34"/>
      <c r="CY91" s="34"/>
      <c r="CZ91" s="34"/>
      <c r="DA91" s="34"/>
      <c r="DB91" s="34"/>
      <c r="DC91" s="34"/>
      <c r="DD91" s="34"/>
      <c r="DE91" s="34"/>
      <c r="DF91" s="34"/>
      <c r="DG91" s="34"/>
      <c r="DH91" s="34"/>
    </row>
    <row r="92" spans="1:112" ht="18" x14ac:dyDescent="0.2">
      <c r="A92" s="275" t="s">
        <v>335</v>
      </c>
      <c r="B92" s="243">
        <v>13</v>
      </c>
      <c r="C92" s="356" t="s">
        <v>336</v>
      </c>
      <c r="D92" s="245"/>
      <c r="E92" s="245"/>
      <c r="F92" s="245"/>
      <c r="G92" s="554"/>
      <c r="H92" s="561"/>
      <c r="I92" s="245"/>
      <c r="J92" s="245"/>
      <c r="K92" s="245"/>
      <c r="L92" s="245"/>
      <c r="M92" s="245"/>
      <c r="N92" s="245"/>
      <c r="O92" s="245"/>
      <c r="P92" s="289"/>
      <c r="CX92" s="34"/>
      <c r="CY92" s="34"/>
      <c r="CZ92" s="34"/>
      <c r="DA92" s="34"/>
      <c r="DB92" s="34"/>
      <c r="DC92" s="34"/>
      <c r="DD92" s="34"/>
      <c r="DE92" s="34"/>
      <c r="DF92" s="34"/>
      <c r="DG92" s="34"/>
      <c r="DH92" s="34"/>
    </row>
    <row r="93" spans="1:112" ht="18" x14ac:dyDescent="0.2">
      <c r="A93" s="275" t="s">
        <v>337</v>
      </c>
      <c r="B93" s="243">
        <v>4</v>
      </c>
      <c r="C93" s="356" t="s">
        <v>338</v>
      </c>
      <c r="D93" s="245"/>
      <c r="E93" s="245"/>
      <c r="F93" s="245"/>
      <c r="G93" s="554"/>
      <c r="H93" s="561"/>
      <c r="I93" s="245"/>
      <c r="J93" s="245"/>
      <c r="K93" s="245"/>
      <c r="L93" s="245"/>
      <c r="M93" s="245"/>
      <c r="N93" s="245"/>
      <c r="O93" s="245"/>
      <c r="P93" s="289"/>
      <c r="CX93" s="34"/>
    </row>
    <row r="94" spans="1:112" ht="18" x14ac:dyDescent="0.2">
      <c r="A94" s="275" t="s">
        <v>339</v>
      </c>
      <c r="B94" s="243">
        <v>1</v>
      </c>
      <c r="C94" s="477" t="s">
        <v>340</v>
      </c>
      <c r="D94" s="252"/>
      <c r="E94" s="252"/>
      <c r="F94" s="252"/>
      <c r="G94" s="556"/>
      <c r="H94" s="563"/>
      <c r="I94" s="252"/>
      <c r="J94" s="252"/>
      <c r="K94" s="252"/>
      <c r="L94" s="252"/>
      <c r="M94" s="252"/>
      <c r="N94" s="252"/>
      <c r="O94" s="252"/>
      <c r="P94" s="289"/>
      <c r="CX94" s="34"/>
    </row>
    <row r="95" spans="1:112" s="39" customFormat="1" ht="18" x14ac:dyDescent="0.2">
      <c r="A95" s="275" t="s">
        <v>341</v>
      </c>
      <c r="B95" s="243">
        <v>18</v>
      </c>
      <c r="C95" s="477" t="s">
        <v>342</v>
      </c>
      <c r="D95" s="252"/>
      <c r="E95" s="252"/>
      <c r="F95" s="252"/>
      <c r="G95" s="556"/>
      <c r="H95" s="563"/>
      <c r="I95" s="252"/>
      <c r="J95" s="252"/>
      <c r="K95" s="252"/>
      <c r="L95" s="252"/>
      <c r="M95" s="252"/>
      <c r="N95" s="252"/>
      <c r="O95" s="252"/>
      <c r="P95" s="289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</row>
    <row r="96" spans="1:112" s="39" customFormat="1" ht="18" x14ac:dyDescent="0.2">
      <c r="A96" s="275" t="s">
        <v>343</v>
      </c>
      <c r="B96" s="243">
        <v>1008907055</v>
      </c>
      <c r="C96" s="356" t="s">
        <v>695</v>
      </c>
      <c r="D96" s="245"/>
      <c r="E96" s="245"/>
      <c r="F96" s="245"/>
      <c r="G96" s="554"/>
      <c r="H96" s="561"/>
      <c r="I96" s="245"/>
      <c r="J96" s="245"/>
      <c r="K96" s="245"/>
      <c r="L96" s="245"/>
      <c r="M96" s="245"/>
      <c r="N96" s="245"/>
      <c r="O96" s="245"/>
      <c r="P96" s="289"/>
      <c r="Q96" s="34"/>
      <c r="R96" s="34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  <c r="BX96" s="38"/>
      <c r="BY96" s="38"/>
      <c r="BZ96" s="38"/>
      <c r="CA96" s="38"/>
      <c r="CB96" s="38"/>
      <c r="CC96" s="38"/>
      <c r="CD96" s="38"/>
      <c r="CE96" s="38"/>
      <c r="CF96" s="38"/>
      <c r="CG96" s="38"/>
      <c r="CH96" s="38"/>
      <c r="CI96" s="38"/>
      <c r="CJ96" s="38"/>
      <c r="CK96" s="38"/>
      <c r="CL96" s="38"/>
      <c r="CM96" s="38"/>
      <c r="CN96" s="38"/>
      <c r="CO96" s="38"/>
    </row>
    <row r="97" spans="1:102" ht="18" x14ac:dyDescent="0.2">
      <c r="A97" s="275" t="s">
        <v>544</v>
      </c>
      <c r="B97" s="269">
        <v>66</v>
      </c>
      <c r="C97" s="495" t="s">
        <v>545</v>
      </c>
      <c r="D97" s="252"/>
      <c r="E97" s="252"/>
      <c r="F97" s="252"/>
      <c r="G97" s="556"/>
      <c r="H97" s="563"/>
      <c r="I97" s="252"/>
      <c r="J97" s="252"/>
      <c r="K97" s="252"/>
      <c r="L97" s="252"/>
      <c r="M97" s="252"/>
      <c r="N97" s="252"/>
      <c r="O97" s="252"/>
      <c r="P97" s="289"/>
      <c r="CX97" s="34"/>
    </row>
    <row r="98" spans="1:102" s="39" customFormat="1" ht="18" x14ac:dyDescent="0.2">
      <c r="A98" s="286">
        <v>8387164875</v>
      </c>
      <c r="B98" s="368">
        <v>12</v>
      </c>
      <c r="C98" s="495" t="s">
        <v>696</v>
      </c>
      <c r="D98" s="252"/>
      <c r="E98" s="252"/>
      <c r="F98" s="252"/>
      <c r="G98" s="556"/>
      <c r="H98" s="563"/>
      <c r="I98" s="252"/>
      <c r="J98" s="252"/>
      <c r="K98" s="252"/>
      <c r="L98" s="252"/>
      <c r="M98" s="252"/>
      <c r="N98" s="252"/>
      <c r="O98" s="252"/>
      <c r="P98" s="289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  <c r="BX98" s="38"/>
      <c r="BY98" s="38"/>
      <c r="BZ98" s="38"/>
      <c r="CA98" s="38"/>
      <c r="CB98" s="38"/>
      <c r="CC98" s="38"/>
      <c r="CD98" s="38"/>
      <c r="CE98" s="38"/>
      <c r="CF98" s="38"/>
      <c r="CG98" s="38"/>
      <c r="CH98" s="38"/>
      <c r="CI98" s="38"/>
      <c r="CJ98" s="38"/>
      <c r="CK98" s="38"/>
      <c r="CL98" s="38"/>
      <c r="CM98" s="38"/>
      <c r="CN98" s="38"/>
    </row>
    <row r="99" spans="1:102" s="39" customFormat="1" ht="18" x14ac:dyDescent="0.2">
      <c r="A99" s="261">
        <v>6098690303</v>
      </c>
      <c r="B99" s="366" t="s">
        <v>344</v>
      </c>
      <c r="C99" s="477" t="s">
        <v>697</v>
      </c>
      <c r="D99" s="252"/>
      <c r="E99" s="252"/>
      <c r="F99" s="252"/>
      <c r="G99" s="556"/>
      <c r="H99" s="563"/>
      <c r="I99" s="252"/>
      <c r="J99" s="252"/>
      <c r="K99" s="252"/>
      <c r="L99" s="252"/>
      <c r="M99" s="252"/>
      <c r="N99" s="252"/>
      <c r="O99" s="252"/>
      <c r="P99" s="295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</row>
    <row r="100" spans="1:102" s="39" customFormat="1" ht="18" x14ac:dyDescent="0.2">
      <c r="A100" s="275" t="s">
        <v>345</v>
      </c>
      <c r="B100" s="243">
        <v>24</v>
      </c>
      <c r="C100" s="356" t="s">
        <v>346</v>
      </c>
      <c r="D100" s="245"/>
      <c r="E100" s="245"/>
      <c r="F100" s="245"/>
      <c r="G100" s="554"/>
      <c r="H100" s="561"/>
      <c r="I100" s="245"/>
      <c r="J100" s="245"/>
      <c r="K100" s="245"/>
      <c r="L100" s="245"/>
      <c r="M100" s="245"/>
      <c r="N100" s="245"/>
      <c r="O100" s="245"/>
      <c r="P100" s="289"/>
      <c r="Q100" s="38"/>
      <c r="R100" s="38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34"/>
      <c r="CB100" s="34"/>
      <c r="CC100" s="34"/>
      <c r="CD100" s="34"/>
      <c r="CE100" s="34"/>
      <c r="CF100" s="34"/>
      <c r="CG100" s="34"/>
      <c r="CH100" s="34"/>
      <c r="CI100" s="34"/>
      <c r="CJ100" s="34"/>
      <c r="CK100" s="34"/>
      <c r="CL100" s="34"/>
      <c r="CM100" s="34"/>
      <c r="CN100" s="34"/>
      <c r="CO100" s="34"/>
    </row>
    <row r="101" spans="1:102" ht="18" x14ac:dyDescent="0.2">
      <c r="A101" s="364" t="s">
        <v>888</v>
      </c>
      <c r="B101" s="366" t="s">
        <v>347</v>
      </c>
      <c r="C101" s="477" t="s">
        <v>698</v>
      </c>
      <c r="D101" s="252"/>
      <c r="E101" s="252"/>
      <c r="F101" s="252"/>
      <c r="G101" s="556"/>
      <c r="H101" s="563"/>
      <c r="I101" s="252"/>
      <c r="J101" s="252"/>
      <c r="K101" s="252"/>
      <c r="L101" s="252"/>
      <c r="M101" s="252"/>
      <c r="N101" s="252"/>
      <c r="O101" s="252"/>
      <c r="P101" s="295"/>
      <c r="CX101" s="34"/>
    </row>
    <row r="102" spans="1:102" ht="18" x14ac:dyDescent="0.2">
      <c r="A102" s="286">
        <v>8387164536</v>
      </c>
      <c r="B102" s="368">
        <v>22</v>
      </c>
      <c r="C102" s="495" t="s">
        <v>699</v>
      </c>
      <c r="D102" s="245"/>
      <c r="E102" s="245"/>
      <c r="F102" s="245"/>
      <c r="G102" s="554"/>
      <c r="H102" s="561"/>
      <c r="I102" s="245"/>
      <c r="J102" s="245"/>
      <c r="K102" s="245"/>
      <c r="L102" s="245"/>
      <c r="M102" s="245"/>
      <c r="N102" s="245"/>
      <c r="O102" s="245"/>
      <c r="P102" s="289"/>
      <c r="CX102" s="34"/>
    </row>
    <row r="103" spans="1:102" ht="18" x14ac:dyDescent="0.2">
      <c r="A103" s="275" t="s">
        <v>348</v>
      </c>
      <c r="B103" s="368">
        <v>13</v>
      </c>
      <c r="C103" s="495" t="s">
        <v>700</v>
      </c>
      <c r="D103" s="245"/>
      <c r="E103" s="245"/>
      <c r="F103" s="245"/>
      <c r="G103" s="554"/>
      <c r="H103" s="561"/>
      <c r="I103" s="245"/>
      <c r="J103" s="245"/>
      <c r="K103" s="245"/>
      <c r="L103" s="245"/>
      <c r="M103" s="245"/>
      <c r="N103" s="245"/>
      <c r="O103" s="245"/>
      <c r="P103" s="289"/>
      <c r="CP103" s="35"/>
      <c r="CQ103" s="35"/>
      <c r="CR103" s="35"/>
      <c r="CS103" s="35"/>
      <c r="CT103" s="35"/>
      <c r="CU103" s="35"/>
      <c r="CV103" s="35"/>
      <c r="CW103" s="35"/>
    </row>
    <row r="104" spans="1:102" ht="18" x14ac:dyDescent="0.2">
      <c r="A104" s="275" t="s">
        <v>349</v>
      </c>
      <c r="B104" s="362" t="s">
        <v>350</v>
      </c>
      <c r="C104" s="356" t="s">
        <v>351</v>
      </c>
      <c r="D104" s="245"/>
      <c r="E104" s="245"/>
      <c r="F104" s="245"/>
      <c r="G104" s="554"/>
      <c r="H104" s="561"/>
      <c r="I104" s="245"/>
      <c r="J104" s="245"/>
      <c r="K104" s="245"/>
      <c r="L104" s="245"/>
      <c r="M104" s="245"/>
      <c r="N104" s="245"/>
      <c r="O104" s="245"/>
      <c r="P104" s="289"/>
      <c r="CX104" s="34"/>
    </row>
    <row r="105" spans="1:102" ht="18" x14ac:dyDescent="0.2">
      <c r="A105" s="275" t="s">
        <v>352</v>
      </c>
      <c r="B105" s="362" t="s">
        <v>353</v>
      </c>
      <c r="C105" s="356" t="s">
        <v>354</v>
      </c>
      <c r="D105" s="245"/>
      <c r="E105" s="245"/>
      <c r="F105" s="245"/>
      <c r="G105" s="554"/>
      <c r="H105" s="561"/>
      <c r="I105" s="245"/>
      <c r="J105" s="245"/>
      <c r="K105" s="245"/>
      <c r="L105" s="245"/>
      <c r="M105" s="245"/>
      <c r="N105" s="245"/>
      <c r="O105" s="245"/>
      <c r="P105" s="289"/>
      <c r="CF105" s="35"/>
      <c r="CG105" s="35"/>
      <c r="CH105" s="35"/>
      <c r="CI105" s="35"/>
      <c r="CJ105" s="35"/>
      <c r="CK105" s="35"/>
      <c r="CL105" s="35"/>
      <c r="CM105" s="35"/>
      <c r="CN105" s="35"/>
      <c r="CO105" s="35"/>
      <c r="CP105" s="35"/>
      <c r="CQ105" s="35"/>
      <c r="CR105" s="35"/>
      <c r="CS105" s="35"/>
      <c r="CT105" s="35"/>
      <c r="CU105" s="35"/>
      <c r="CV105" s="35"/>
      <c r="CW105" s="35"/>
    </row>
    <row r="106" spans="1:102" ht="18" x14ac:dyDescent="0.2">
      <c r="A106" s="286">
        <v>8387164011</v>
      </c>
      <c r="B106" s="368">
        <v>19</v>
      </c>
      <c r="C106" s="495" t="s">
        <v>701</v>
      </c>
      <c r="D106" s="245"/>
      <c r="E106" s="245"/>
      <c r="F106" s="245"/>
      <c r="G106" s="554"/>
      <c r="H106" s="561"/>
      <c r="I106" s="245"/>
      <c r="J106" s="245"/>
      <c r="K106" s="245"/>
      <c r="L106" s="245"/>
      <c r="M106" s="245"/>
      <c r="N106" s="245"/>
      <c r="O106" s="245"/>
      <c r="P106" s="289"/>
      <c r="CX106" s="34"/>
    </row>
    <row r="107" spans="1:102" ht="18" x14ac:dyDescent="0.2">
      <c r="A107" s="286">
        <v>8387164380</v>
      </c>
      <c r="B107" s="243">
        <v>40</v>
      </c>
      <c r="C107" s="356" t="s">
        <v>355</v>
      </c>
      <c r="D107" s="245"/>
      <c r="E107" s="245"/>
      <c r="F107" s="245"/>
      <c r="G107" s="554"/>
      <c r="H107" s="561"/>
      <c r="I107" s="245"/>
      <c r="J107" s="245"/>
      <c r="K107" s="245"/>
      <c r="L107" s="245"/>
      <c r="M107" s="245"/>
      <c r="N107" s="245"/>
      <c r="O107" s="245"/>
      <c r="P107" s="289"/>
      <c r="CX107" s="34"/>
    </row>
    <row r="108" spans="1:102" ht="36" x14ac:dyDescent="0.2">
      <c r="A108" s="275" t="s">
        <v>623</v>
      </c>
      <c r="B108" s="243">
        <v>5</v>
      </c>
      <c r="C108" s="477" t="s">
        <v>356</v>
      </c>
      <c r="D108" s="245"/>
      <c r="E108" s="245"/>
      <c r="F108" s="245"/>
      <c r="G108" s="554"/>
      <c r="H108" s="561"/>
      <c r="I108" s="245"/>
      <c r="J108" s="245"/>
      <c r="K108" s="245"/>
      <c r="L108" s="245"/>
      <c r="M108" s="245"/>
      <c r="N108" s="245"/>
      <c r="O108" s="245"/>
      <c r="P108" s="289"/>
      <c r="CX108" s="34"/>
    </row>
    <row r="109" spans="1:102" ht="36" x14ac:dyDescent="0.2">
      <c r="A109" s="275" t="s">
        <v>357</v>
      </c>
      <c r="B109" s="243">
        <v>34</v>
      </c>
      <c r="C109" s="356" t="s">
        <v>358</v>
      </c>
      <c r="D109" s="245"/>
      <c r="E109" s="245"/>
      <c r="F109" s="245"/>
      <c r="G109" s="554"/>
      <c r="H109" s="561"/>
      <c r="I109" s="245"/>
      <c r="J109" s="245"/>
      <c r="K109" s="245"/>
      <c r="L109" s="245"/>
      <c r="M109" s="245"/>
      <c r="N109" s="245"/>
      <c r="O109" s="245"/>
      <c r="P109" s="289"/>
      <c r="CX109" s="34"/>
    </row>
    <row r="110" spans="1:102" ht="18" x14ac:dyDescent="0.2">
      <c r="A110" s="275" t="s">
        <v>359</v>
      </c>
      <c r="B110" s="243">
        <v>3</v>
      </c>
      <c r="C110" s="356" t="s">
        <v>360</v>
      </c>
      <c r="D110" s="245"/>
      <c r="E110" s="245"/>
      <c r="F110" s="245"/>
      <c r="G110" s="554"/>
      <c r="H110" s="561"/>
      <c r="I110" s="245"/>
      <c r="J110" s="245"/>
      <c r="K110" s="245"/>
      <c r="L110" s="245"/>
      <c r="M110" s="245"/>
      <c r="N110" s="245"/>
      <c r="O110" s="245"/>
      <c r="P110" s="289"/>
      <c r="CX110" s="34"/>
    </row>
    <row r="111" spans="1:102" ht="18" x14ac:dyDescent="0.2">
      <c r="A111" s="286">
        <v>4449606255</v>
      </c>
      <c r="B111" s="362" t="s">
        <v>361</v>
      </c>
      <c r="C111" s="356" t="s">
        <v>702</v>
      </c>
      <c r="D111" s="245"/>
      <c r="E111" s="245"/>
      <c r="F111" s="245"/>
      <c r="G111" s="554"/>
      <c r="H111" s="561"/>
      <c r="I111" s="245"/>
      <c r="J111" s="245"/>
      <c r="K111" s="245"/>
      <c r="L111" s="245"/>
      <c r="M111" s="245"/>
      <c r="N111" s="245"/>
      <c r="O111" s="245"/>
      <c r="P111" s="289"/>
      <c r="CP111" s="35"/>
      <c r="CQ111" s="35"/>
      <c r="CR111" s="35"/>
      <c r="CS111" s="35"/>
      <c r="CT111" s="35"/>
      <c r="CU111" s="35"/>
      <c r="CV111" s="35"/>
      <c r="CW111" s="35"/>
    </row>
    <row r="112" spans="1:102" ht="18" x14ac:dyDescent="0.2">
      <c r="A112" s="286">
        <v>7430095917</v>
      </c>
      <c r="B112" s="243">
        <v>32</v>
      </c>
      <c r="C112" s="356" t="s">
        <v>703</v>
      </c>
      <c r="D112" s="245"/>
      <c r="E112" s="245"/>
      <c r="F112" s="245"/>
      <c r="G112" s="554"/>
      <c r="H112" s="561"/>
      <c r="I112" s="245"/>
      <c r="J112" s="245"/>
      <c r="K112" s="245"/>
      <c r="L112" s="245"/>
      <c r="M112" s="245"/>
      <c r="N112" s="245"/>
      <c r="O112" s="245"/>
      <c r="P112" s="289"/>
      <c r="CP112" s="35"/>
      <c r="CQ112" s="35"/>
      <c r="CR112" s="35"/>
      <c r="CS112" s="35"/>
      <c r="CT112" s="35"/>
      <c r="CU112" s="35"/>
      <c r="CV112" s="35"/>
      <c r="CW112" s="35"/>
    </row>
    <row r="113" spans="1:102" ht="18" x14ac:dyDescent="0.2">
      <c r="A113" s="275" t="s">
        <v>362</v>
      </c>
      <c r="B113" s="243">
        <v>1</v>
      </c>
      <c r="C113" s="356" t="s">
        <v>363</v>
      </c>
      <c r="D113" s="245"/>
      <c r="E113" s="245"/>
      <c r="F113" s="245"/>
      <c r="G113" s="554"/>
      <c r="H113" s="561"/>
      <c r="I113" s="245"/>
      <c r="J113" s="245"/>
      <c r="K113" s="245"/>
      <c r="L113" s="245"/>
      <c r="M113" s="245"/>
      <c r="N113" s="245"/>
      <c r="O113" s="245"/>
      <c r="P113" s="289"/>
      <c r="CP113" s="35"/>
      <c r="CQ113" s="35"/>
      <c r="CR113" s="35"/>
      <c r="CS113" s="35"/>
      <c r="CT113" s="35"/>
      <c r="CU113" s="35"/>
      <c r="CV113" s="35"/>
      <c r="CW113" s="35"/>
    </row>
    <row r="114" spans="1:102" ht="18" x14ac:dyDescent="0.2">
      <c r="A114" s="286">
        <v>8387164953</v>
      </c>
      <c r="B114" s="368">
        <v>6</v>
      </c>
      <c r="C114" s="495" t="s">
        <v>364</v>
      </c>
      <c r="D114" s="245"/>
      <c r="E114" s="245"/>
      <c r="F114" s="245"/>
      <c r="G114" s="554"/>
      <c r="H114" s="561"/>
      <c r="I114" s="245"/>
      <c r="J114" s="245"/>
      <c r="K114" s="245"/>
      <c r="L114" s="245"/>
      <c r="M114" s="245"/>
      <c r="N114" s="245"/>
      <c r="O114" s="245"/>
      <c r="P114" s="289"/>
      <c r="CP114" s="35"/>
      <c r="CQ114" s="35"/>
      <c r="CR114" s="35"/>
      <c r="CS114" s="35"/>
      <c r="CT114" s="35"/>
      <c r="CU114" s="35"/>
      <c r="CV114" s="35"/>
      <c r="CW114" s="35"/>
    </row>
    <row r="115" spans="1:102" ht="18" x14ac:dyDescent="0.2">
      <c r="A115" s="286">
        <v>8387164934</v>
      </c>
      <c r="B115" s="368">
        <v>3</v>
      </c>
      <c r="C115" s="495" t="s">
        <v>704</v>
      </c>
      <c r="D115" s="245"/>
      <c r="E115" s="245"/>
      <c r="F115" s="245"/>
      <c r="G115" s="554"/>
      <c r="H115" s="561"/>
      <c r="I115" s="245"/>
      <c r="J115" s="245"/>
      <c r="K115" s="245"/>
      <c r="L115" s="245"/>
      <c r="M115" s="245"/>
      <c r="N115" s="245"/>
      <c r="O115" s="245"/>
      <c r="P115" s="289"/>
      <c r="CP115" s="35"/>
      <c r="CQ115" s="35"/>
      <c r="CR115" s="35"/>
      <c r="CS115" s="35"/>
      <c r="CT115" s="35"/>
      <c r="CU115" s="35"/>
      <c r="CV115" s="35"/>
      <c r="CW115" s="35"/>
    </row>
    <row r="116" spans="1:102" ht="18" x14ac:dyDescent="0.2">
      <c r="A116" s="286">
        <v>8387164591</v>
      </c>
      <c r="B116" s="243">
        <v>14</v>
      </c>
      <c r="C116" s="477" t="s">
        <v>705</v>
      </c>
      <c r="D116" s="245"/>
      <c r="E116" s="245"/>
      <c r="F116" s="245"/>
      <c r="G116" s="554"/>
      <c r="H116" s="561"/>
      <c r="I116" s="245"/>
      <c r="J116" s="245"/>
      <c r="K116" s="245"/>
      <c r="L116" s="245"/>
      <c r="M116" s="245"/>
      <c r="N116" s="245"/>
      <c r="O116" s="245"/>
      <c r="P116" s="289"/>
      <c r="CP116" s="35"/>
      <c r="CQ116" s="35"/>
      <c r="CR116" s="35"/>
      <c r="CS116" s="35"/>
      <c r="CT116" s="35"/>
      <c r="CU116" s="35"/>
      <c r="CV116" s="35"/>
      <c r="CW116" s="35"/>
    </row>
    <row r="117" spans="1:102" ht="18" x14ac:dyDescent="0.2">
      <c r="A117" s="286">
        <v>596367095</v>
      </c>
      <c r="B117" s="243"/>
      <c r="C117" s="477" t="s">
        <v>929</v>
      </c>
      <c r="D117" s="245"/>
      <c r="E117" s="245"/>
      <c r="F117" s="245"/>
      <c r="G117" s="554"/>
      <c r="H117" s="561"/>
      <c r="I117" s="245"/>
      <c r="J117" s="245"/>
      <c r="K117" s="245"/>
      <c r="L117" s="245"/>
      <c r="M117" s="245"/>
      <c r="N117" s="245"/>
      <c r="O117" s="245"/>
      <c r="P117" s="289"/>
      <c r="CP117" s="35"/>
      <c r="CQ117" s="35"/>
      <c r="CR117" s="35"/>
      <c r="CS117" s="35"/>
      <c r="CT117" s="35"/>
      <c r="CU117" s="35"/>
      <c r="CV117" s="35"/>
      <c r="CW117" s="35"/>
    </row>
    <row r="118" spans="1:102" s="39" customFormat="1" ht="18" x14ac:dyDescent="0.2">
      <c r="A118" s="275" t="s">
        <v>365</v>
      </c>
      <c r="B118" s="243">
        <v>6</v>
      </c>
      <c r="C118" s="477" t="s">
        <v>706</v>
      </c>
      <c r="D118" s="245"/>
      <c r="E118" s="245"/>
      <c r="F118" s="245"/>
      <c r="G118" s="554"/>
      <c r="H118" s="561"/>
      <c r="I118" s="245"/>
      <c r="J118" s="245"/>
      <c r="K118" s="245"/>
      <c r="L118" s="245"/>
      <c r="M118" s="245"/>
      <c r="N118" s="245"/>
      <c r="O118" s="245"/>
      <c r="P118" s="289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4"/>
      <c r="AU118" s="34"/>
      <c r="AV118" s="34"/>
      <c r="AW118" s="34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34"/>
      <c r="BS118" s="34"/>
      <c r="BT118" s="34"/>
      <c r="BU118" s="34"/>
      <c r="BV118" s="34"/>
      <c r="BW118" s="34"/>
      <c r="BX118" s="34"/>
      <c r="BY118" s="34"/>
      <c r="BZ118" s="34"/>
      <c r="CA118" s="34"/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</row>
    <row r="119" spans="1:102" s="39" customFormat="1" ht="18" x14ac:dyDescent="0.2">
      <c r="A119" s="286">
        <v>8387164314</v>
      </c>
      <c r="B119" s="243">
        <v>13</v>
      </c>
      <c r="C119" s="477" t="s">
        <v>707</v>
      </c>
      <c r="D119" s="245"/>
      <c r="E119" s="245"/>
      <c r="F119" s="245"/>
      <c r="G119" s="554"/>
      <c r="H119" s="561"/>
      <c r="I119" s="245"/>
      <c r="J119" s="245"/>
      <c r="K119" s="245"/>
      <c r="L119" s="245"/>
      <c r="M119" s="245"/>
      <c r="N119" s="245"/>
      <c r="O119" s="245"/>
      <c r="P119" s="289"/>
      <c r="Q119" s="34"/>
      <c r="R119" s="34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BM119" s="38"/>
      <c r="BN119" s="38"/>
      <c r="BO119" s="38"/>
      <c r="BP119" s="38"/>
      <c r="BQ119" s="38"/>
      <c r="BR119" s="38"/>
      <c r="BS119" s="38"/>
      <c r="BT119" s="38"/>
      <c r="BU119" s="38"/>
      <c r="BV119" s="38"/>
      <c r="BW119" s="38"/>
      <c r="BX119" s="38"/>
      <c r="BY119" s="38"/>
      <c r="BZ119" s="38"/>
      <c r="CA119" s="38"/>
      <c r="CB119" s="38"/>
      <c r="CC119" s="38"/>
      <c r="CD119" s="38"/>
      <c r="CE119" s="38"/>
      <c r="CF119" s="38"/>
      <c r="CG119" s="38"/>
      <c r="CH119" s="38"/>
      <c r="CI119" s="38"/>
      <c r="CJ119" s="38"/>
      <c r="CK119" s="38"/>
      <c r="CL119" s="38"/>
      <c r="CM119" s="38"/>
      <c r="CN119" s="38"/>
      <c r="CO119" s="38"/>
      <c r="CP119" s="38"/>
      <c r="CQ119" s="38"/>
      <c r="CR119" s="38"/>
      <c r="CS119" s="38"/>
      <c r="CT119" s="38"/>
    </row>
    <row r="120" spans="1:102" ht="18" x14ac:dyDescent="0.2">
      <c r="A120" s="286">
        <v>8387164761</v>
      </c>
      <c r="B120" s="368">
        <v>13</v>
      </c>
      <c r="C120" s="495" t="s">
        <v>366</v>
      </c>
      <c r="D120" s="245"/>
      <c r="E120" s="245"/>
      <c r="F120" s="245"/>
      <c r="G120" s="554"/>
      <c r="H120" s="561"/>
      <c r="I120" s="245"/>
      <c r="J120" s="245"/>
      <c r="K120" s="245"/>
      <c r="L120" s="245"/>
      <c r="M120" s="245"/>
      <c r="N120" s="245"/>
      <c r="O120" s="245"/>
      <c r="P120" s="289"/>
      <c r="CX120" s="34"/>
    </row>
    <row r="121" spans="1:102" s="39" customFormat="1" ht="36" x14ac:dyDescent="0.2">
      <c r="A121" s="275" t="s">
        <v>708</v>
      </c>
      <c r="B121" s="362" t="s">
        <v>367</v>
      </c>
      <c r="C121" s="477" t="s">
        <v>863</v>
      </c>
      <c r="D121" s="245"/>
      <c r="E121" s="245"/>
      <c r="F121" s="245"/>
      <c r="G121" s="554"/>
      <c r="H121" s="561"/>
      <c r="I121" s="245"/>
      <c r="J121" s="245"/>
      <c r="K121" s="245"/>
      <c r="L121" s="245"/>
      <c r="M121" s="245"/>
      <c r="N121" s="245"/>
      <c r="O121" s="245"/>
      <c r="P121" s="289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BM121" s="38"/>
      <c r="BN121" s="38"/>
      <c r="BO121" s="38"/>
      <c r="BP121" s="38"/>
      <c r="BQ121" s="38"/>
      <c r="BR121" s="38"/>
      <c r="BS121" s="38"/>
      <c r="BT121" s="38"/>
      <c r="BU121" s="38"/>
      <c r="BV121" s="38"/>
      <c r="BW121" s="38"/>
      <c r="BX121" s="38"/>
      <c r="BY121" s="38"/>
      <c r="BZ121" s="38"/>
      <c r="CA121" s="38"/>
      <c r="CB121" s="38"/>
      <c r="CC121" s="38"/>
      <c r="CD121" s="38"/>
      <c r="CE121" s="38"/>
      <c r="CF121" s="38"/>
      <c r="CG121" s="38"/>
      <c r="CH121" s="38"/>
      <c r="CI121" s="38"/>
      <c r="CJ121" s="38"/>
      <c r="CK121" s="38"/>
      <c r="CL121" s="38"/>
      <c r="CM121" s="38"/>
      <c r="CN121" s="38"/>
      <c r="CO121" s="38"/>
      <c r="CP121" s="38"/>
      <c r="CQ121" s="38"/>
      <c r="CR121" s="38"/>
      <c r="CS121" s="38"/>
      <c r="CT121" s="38"/>
    </row>
    <row r="122" spans="1:102" s="56" customFormat="1" ht="18" x14ac:dyDescent="0.2">
      <c r="A122" s="286">
        <v>8387164125</v>
      </c>
      <c r="B122" s="362" t="s">
        <v>368</v>
      </c>
      <c r="C122" s="477" t="s">
        <v>709</v>
      </c>
      <c r="D122" s="245"/>
      <c r="E122" s="245"/>
      <c r="F122" s="245"/>
      <c r="G122" s="554"/>
      <c r="H122" s="561"/>
      <c r="I122" s="245"/>
      <c r="J122" s="245"/>
      <c r="K122" s="245"/>
      <c r="L122" s="245"/>
      <c r="M122" s="245"/>
      <c r="N122" s="245"/>
      <c r="O122" s="245"/>
      <c r="P122" s="295"/>
      <c r="Q122" s="34"/>
      <c r="R122" s="34"/>
    </row>
    <row r="123" spans="1:102" ht="18" x14ac:dyDescent="0.2">
      <c r="A123" s="261" t="s">
        <v>369</v>
      </c>
      <c r="B123" s="284" t="s">
        <v>370</v>
      </c>
      <c r="C123" s="495" t="s">
        <v>710</v>
      </c>
      <c r="D123" s="252"/>
      <c r="E123" s="252"/>
      <c r="F123" s="252"/>
      <c r="G123" s="556"/>
      <c r="H123" s="563"/>
      <c r="I123" s="252"/>
      <c r="J123" s="252"/>
      <c r="K123" s="252"/>
      <c r="L123" s="252"/>
      <c r="M123" s="252"/>
      <c r="N123" s="252"/>
      <c r="O123" s="252"/>
      <c r="P123" s="289"/>
      <c r="Q123" s="38"/>
      <c r="R123" s="38"/>
      <c r="CX123" s="34"/>
    </row>
    <row r="124" spans="1:102" s="39" customFormat="1" ht="18" x14ac:dyDescent="0.2">
      <c r="A124" s="286">
        <v>3713583648</v>
      </c>
      <c r="B124" s="362" t="s">
        <v>279</v>
      </c>
      <c r="C124" s="356" t="s">
        <v>280</v>
      </c>
      <c r="D124" s="245"/>
      <c r="E124" s="245"/>
      <c r="F124" s="245"/>
      <c r="G124" s="554"/>
      <c r="H124" s="561"/>
      <c r="I124" s="245"/>
      <c r="J124" s="245"/>
      <c r="K124" s="245"/>
      <c r="L124" s="245"/>
      <c r="M124" s="245"/>
      <c r="N124" s="245"/>
      <c r="O124" s="245"/>
      <c r="P124" s="295"/>
      <c r="Q124" s="38"/>
      <c r="R124" s="56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34"/>
      <c r="CB124" s="34"/>
      <c r="CC124" s="34"/>
      <c r="CD124" s="34"/>
      <c r="CE124" s="34"/>
      <c r="CF124" s="34"/>
      <c r="CG124" s="34"/>
      <c r="CH124" s="34"/>
      <c r="CI124" s="34"/>
      <c r="CJ124" s="34"/>
      <c r="CK124" s="34"/>
      <c r="CL124" s="34"/>
      <c r="CM124" s="34"/>
      <c r="CN124" s="34"/>
      <c r="CO124" s="34"/>
      <c r="CP124" s="34"/>
      <c r="CQ124" s="34"/>
      <c r="CR124" s="34"/>
      <c r="CS124" s="34"/>
      <c r="CT124" s="34"/>
    </row>
    <row r="125" spans="1:102" ht="18" x14ac:dyDescent="0.2">
      <c r="A125" s="261" t="s">
        <v>371</v>
      </c>
      <c r="B125" s="250">
        <v>9</v>
      </c>
      <c r="C125" s="495" t="s">
        <v>372</v>
      </c>
      <c r="D125" s="252"/>
      <c r="E125" s="252"/>
      <c r="F125" s="252"/>
      <c r="G125" s="556"/>
      <c r="H125" s="563"/>
      <c r="I125" s="252"/>
      <c r="J125" s="252"/>
      <c r="K125" s="252"/>
      <c r="L125" s="252"/>
      <c r="M125" s="252"/>
      <c r="N125" s="252"/>
      <c r="O125" s="252"/>
      <c r="P125" s="29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</row>
    <row r="126" spans="1:102" ht="18" x14ac:dyDescent="0.2">
      <c r="A126" s="261">
        <v>1007680993</v>
      </c>
      <c r="B126" s="262">
        <v>11</v>
      </c>
      <c r="C126" s="477" t="s">
        <v>373</v>
      </c>
      <c r="D126" s="252"/>
      <c r="E126" s="252"/>
      <c r="F126" s="563"/>
      <c r="G126" s="563"/>
      <c r="H126" s="563"/>
      <c r="I126" s="563"/>
      <c r="J126" s="563"/>
      <c r="K126" s="563"/>
      <c r="L126" s="563"/>
      <c r="M126" s="563"/>
      <c r="N126" s="563"/>
      <c r="O126" s="563"/>
      <c r="P126" s="559"/>
      <c r="Q126" s="574"/>
      <c r="R126" s="574"/>
      <c r="S126" s="574"/>
      <c r="T126" s="574"/>
      <c r="U126" s="574"/>
      <c r="V126" s="574"/>
      <c r="W126" s="574"/>
      <c r="X126" s="574"/>
      <c r="Y126" s="574"/>
      <c r="Z126" s="574"/>
      <c r="AA126" s="574"/>
      <c r="AB126" s="574"/>
      <c r="AC126" s="574"/>
      <c r="AD126" s="574"/>
      <c r="AE126" s="574"/>
      <c r="AF126" s="574"/>
      <c r="AG126" s="574"/>
      <c r="AH126" s="574"/>
      <c r="AI126" s="574"/>
      <c r="AJ126" s="574"/>
      <c r="AK126" s="574"/>
      <c r="AL126" s="574"/>
      <c r="AM126" s="574"/>
      <c r="AN126" s="574"/>
      <c r="AO126" s="574"/>
      <c r="AP126" s="574"/>
      <c r="AQ126" s="574"/>
      <c r="AR126" s="574"/>
      <c r="AS126" s="574"/>
      <c r="AT126" s="574"/>
      <c r="AU126" s="574"/>
      <c r="AV126" s="574"/>
      <c r="AW126" s="574"/>
      <c r="AX126" s="574"/>
      <c r="AY126" s="574"/>
      <c r="AZ126" s="574"/>
      <c r="BA126" s="574"/>
      <c r="BB126" s="574"/>
      <c r="BC126" s="574"/>
      <c r="BD126" s="574"/>
      <c r="BE126" s="574"/>
      <c r="BF126" s="574"/>
      <c r="BG126" s="574"/>
      <c r="BH126" s="574"/>
      <c r="BI126" s="574"/>
      <c r="BJ126" s="574"/>
      <c r="BK126" s="574"/>
      <c r="BL126" s="574"/>
      <c r="BM126" s="574"/>
      <c r="BN126" s="574"/>
      <c r="BO126" s="574"/>
      <c r="BP126" s="574"/>
      <c r="BQ126" s="574"/>
      <c r="BR126" s="574"/>
      <c r="BS126" s="574"/>
      <c r="BT126" s="574"/>
      <c r="BU126" s="574"/>
      <c r="BV126" s="574"/>
      <c r="BW126" s="574"/>
      <c r="BX126" s="574"/>
      <c r="BY126" s="574"/>
      <c r="BZ126" s="574"/>
      <c r="CA126" s="574"/>
      <c r="CB126" s="574"/>
      <c r="CC126" s="574"/>
      <c r="CD126" s="574"/>
      <c r="CE126" s="574"/>
      <c r="CF126" s="35"/>
      <c r="CG126" s="35"/>
      <c r="CH126" s="35"/>
      <c r="CI126" s="35"/>
      <c r="CJ126" s="35"/>
      <c r="CK126" s="35"/>
      <c r="CL126" s="35"/>
      <c r="CM126" s="35"/>
      <c r="CN126" s="35"/>
      <c r="CO126" s="35"/>
      <c r="CP126" s="35"/>
      <c r="CQ126" s="35"/>
      <c r="CR126" s="35"/>
      <c r="CS126" s="35"/>
      <c r="CT126" s="35"/>
      <c r="CU126" s="35"/>
      <c r="CV126" s="35"/>
      <c r="CW126" s="35"/>
    </row>
    <row r="127" spans="1:102" s="39" customFormat="1" ht="18" x14ac:dyDescent="0.2">
      <c r="A127" s="261">
        <v>597700979</v>
      </c>
      <c r="B127" s="250">
        <v>7</v>
      </c>
      <c r="C127" s="495" t="s">
        <v>1100</v>
      </c>
      <c r="D127" s="563"/>
      <c r="E127" s="563"/>
      <c r="F127" s="252"/>
      <c r="G127" s="556"/>
      <c r="H127" s="563"/>
      <c r="I127" s="252"/>
      <c r="J127" s="252"/>
      <c r="K127" s="252"/>
      <c r="L127" s="252"/>
      <c r="M127" s="252"/>
      <c r="N127" s="252"/>
      <c r="O127" s="252"/>
      <c r="P127" s="289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34"/>
      <c r="CB127" s="34"/>
      <c r="CC127" s="34"/>
      <c r="CD127" s="34"/>
      <c r="CE127" s="34"/>
      <c r="CF127" s="34"/>
      <c r="CG127" s="34"/>
      <c r="CH127" s="34"/>
      <c r="CI127" s="34"/>
      <c r="CJ127" s="34"/>
      <c r="CK127" s="34"/>
      <c r="CL127" s="34"/>
      <c r="CM127" s="34"/>
      <c r="CN127" s="34"/>
      <c r="CO127" s="34"/>
    </row>
    <row r="128" spans="1:102" s="39" customFormat="1" ht="18" x14ac:dyDescent="0.2">
      <c r="A128" s="286">
        <v>7576153384</v>
      </c>
      <c r="B128" s="243">
        <v>1008907013</v>
      </c>
      <c r="C128" s="356" t="s">
        <v>711</v>
      </c>
      <c r="D128" s="245"/>
      <c r="E128" s="245"/>
      <c r="F128" s="245"/>
      <c r="G128" s="554"/>
      <c r="H128" s="561"/>
      <c r="I128" s="245"/>
      <c r="J128" s="245"/>
      <c r="K128" s="245"/>
      <c r="L128" s="245"/>
      <c r="M128" s="245"/>
      <c r="N128" s="245"/>
      <c r="O128" s="245"/>
      <c r="P128" s="289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34"/>
      <c r="CB128" s="34"/>
      <c r="CC128" s="34"/>
      <c r="CD128" s="34"/>
      <c r="CE128" s="34"/>
      <c r="CF128" s="34"/>
      <c r="CG128" s="34"/>
      <c r="CH128" s="34"/>
      <c r="CI128" s="34"/>
      <c r="CJ128" s="34"/>
      <c r="CK128" s="34"/>
      <c r="CL128" s="34"/>
      <c r="CM128" s="34"/>
      <c r="CN128" s="34"/>
      <c r="CO128" s="34"/>
    </row>
    <row r="129" spans="1:102" ht="18" x14ac:dyDescent="0.2">
      <c r="A129" s="286" t="s">
        <v>374</v>
      </c>
      <c r="B129" s="284">
        <v>1010556378</v>
      </c>
      <c r="C129" s="495" t="s">
        <v>712</v>
      </c>
      <c r="D129" s="245"/>
      <c r="E129" s="245"/>
      <c r="F129" s="245"/>
      <c r="G129" s="554"/>
      <c r="H129" s="561"/>
      <c r="I129" s="245"/>
      <c r="J129" s="245"/>
      <c r="K129" s="245"/>
      <c r="L129" s="245"/>
      <c r="M129" s="245"/>
      <c r="N129" s="245"/>
      <c r="O129" s="245"/>
      <c r="P129" s="289"/>
      <c r="CX129" s="34"/>
    </row>
    <row r="130" spans="1:102" s="39" customFormat="1" ht="18" x14ac:dyDescent="0.2">
      <c r="A130" s="316" t="s">
        <v>889</v>
      </c>
      <c r="B130" s="243">
        <v>20</v>
      </c>
      <c r="C130" s="477" t="s">
        <v>375</v>
      </c>
      <c r="D130" s="245"/>
      <c r="E130" s="245"/>
      <c r="F130" s="245"/>
      <c r="G130" s="554"/>
      <c r="H130" s="561"/>
      <c r="I130" s="245"/>
      <c r="J130" s="245"/>
      <c r="K130" s="245"/>
      <c r="L130" s="245"/>
      <c r="M130" s="245"/>
      <c r="N130" s="245"/>
      <c r="O130" s="245"/>
      <c r="P130" s="289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</row>
    <row r="131" spans="1:102" s="55" customFormat="1" ht="18" x14ac:dyDescent="0.2">
      <c r="A131" s="286">
        <v>8387164774</v>
      </c>
      <c r="B131" s="243">
        <v>12</v>
      </c>
      <c r="C131" s="477" t="s">
        <v>816</v>
      </c>
      <c r="D131" s="245"/>
      <c r="E131" s="245"/>
      <c r="F131" s="245"/>
      <c r="G131" s="554"/>
      <c r="H131" s="561"/>
      <c r="I131" s="245"/>
      <c r="J131" s="245"/>
      <c r="K131" s="245"/>
      <c r="L131" s="245"/>
      <c r="M131" s="245"/>
      <c r="N131" s="245"/>
      <c r="O131" s="245"/>
      <c r="P131" s="289"/>
      <c r="Q131" s="34"/>
      <c r="R131" s="34"/>
    </row>
    <row r="132" spans="1:102" s="55" customFormat="1" ht="18" x14ac:dyDescent="0.2">
      <c r="A132" s="487">
        <v>590988406</v>
      </c>
      <c r="B132" s="243">
        <v>17</v>
      </c>
      <c r="C132" s="477" t="s">
        <v>790</v>
      </c>
      <c r="D132" s="561"/>
      <c r="E132" s="561"/>
      <c r="F132" s="561"/>
      <c r="G132" s="561"/>
      <c r="H132" s="561"/>
      <c r="I132" s="561"/>
      <c r="J132" s="561"/>
      <c r="K132" s="561"/>
      <c r="L132" s="561"/>
      <c r="M132" s="561"/>
      <c r="N132" s="561"/>
      <c r="O132" s="561"/>
      <c r="P132" s="558"/>
      <c r="Q132" s="574"/>
      <c r="R132" s="574"/>
    </row>
    <row r="133" spans="1:102" ht="18" x14ac:dyDescent="0.2">
      <c r="A133" s="275" t="s">
        <v>376</v>
      </c>
      <c r="B133" s="243">
        <v>1005537801</v>
      </c>
      <c r="C133" s="356" t="s">
        <v>713</v>
      </c>
      <c r="D133" s="245"/>
      <c r="E133" s="245"/>
      <c r="F133" s="245"/>
      <c r="G133" s="554"/>
      <c r="H133" s="561"/>
      <c r="I133" s="245"/>
      <c r="J133" s="245"/>
      <c r="K133" s="245"/>
      <c r="L133" s="245"/>
      <c r="M133" s="245"/>
      <c r="N133" s="245"/>
      <c r="O133" s="245"/>
      <c r="P133" s="289"/>
      <c r="CO133" s="35"/>
      <c r="CP133" s="35"/>
      <c r="CQ133" s="35"/>
      <c r="CR133" s="35"/>
      <c r="CS133" s="35"/>
      <c r="CT133" s="35"/>
      <c r="CU133" s="35"/>
      <c r="CV133" s="35"/>
      <c r="CW133" s="35"/>
    </row>
    <row r="134" spans="1:102" ht="18" x14ac:dyDescent="0.2">
      <c r="A134" s="316" t="s">
        <v>890</v>
      </c>
      <c r="B134" s="362" t="s">
        <v>377</v>
      </c>
      <c r="C134" s="477" t="s">
        <v>714</v>
      </c>
      <c r="D134" s="245"/>
      <c r="E134" s="245"/>
      <c r="F134" s="245"/>
      <c r="G134" s="554"/>
      <c r="H134" s="561"/>
      <c r="I134" s="245"/>
      <c r="J134" s="245"/>
      <c r="K134" s="245"/>
      <c r="L134" s="245"/>
      <c r="M134" s="245"/>
      <c r="N134" s="245"/>
      <c r="O134" s="245"/>
      <c r="P134" s="289"/>
      <c r="R134" s="55"/>
      <c r="CO134" s="35"/>
      <c r="CP134" s="35"/>
      <c r="CQ134" s="35"/>
      <c r="CR134" s="35"/>
      <c r="CS134" s="35"/>
      <c r="CT134" s="35"/>
      <c r="CU134" s="35"/>
      <c r="CV134" s="35"/>
      <c r="CW134" s="35"/>
    </row>
    <row r="135" spans="1:102" ht="36" x14ac:dyDescent="0.2">
      <c r="A135" s="316" t="s">
        <v>891</v>
      </c>
      <c r="B135" s="243">
        <v>107</v>
      </c>
      <c r="C135" s="477" t="s">
        <v>389</v>
      </c>
      <c r="D135" s="245"/>
      <c r="E135" s="245"/>
      <c r="F135" s="245"/>
      <c r="G135" s="554"/>
      <c r="H135" s="561"/>
      <c r="I135" s="245"/>
      <c r="J135" s="245"/>
      <c r="K135" s="245"/>
      <c r="L135" s="245"/>
      <c r="M135" s="245"/>
      <c r="N135" s="245"/>
      <c r="O135" s="245"/>
      <c r="P135" s="289"/>
      <c r="CF135" s="35"/>
      <c r="CG135" s="35"/>
      <c r="CH135" s="35"/>
      <c r="CI135" s="35"/>
      <c r="CJ135" s="35"/>
      <c r="CK135" s="35"/>
      <c r="CL135" s="35"/>
      <c r="CM135" s="35"/>
      <c r="CN135" s="35"/>
      <c r="CO135" s="35"/>
      <c r="CP135" s="35"/>
      <c r="CQ135" s="35"/>
      <c r="CR135" s="35"/>
      <c r="CS135" s="35"/>
      <c r="CT135" s="35"/>
      <c r="CU135" s="35"/>
      <c r="CV135" s="35"/>
      <c r="CW135" s="35"/>
    </row>
    <row r="136" spans="1:102" ht="18" x14ac:dyDescent="0.2">
      <c r="A136" s="286">
        <v>8387164531</v>
      </c>
      <c r="B136" s="243">
        <v>8</v>
      </c>
      <c r="C136" s="477" t="s">
        <v>715</v>
      </c>
      <c r="D136" s="245"/>
      <c r="E136" s="245"/>
      <c r="F136" s="245"/>
      <c r="G136" s="554"/>
      <c r="H136" s="561"/>
      <c r="I136" s="245"/>
      <c r="J136" s="245"/>
      <c r="K136" s="245"/>
      <c r="L136" s="245"/>
      <c r="M136" s="245"/>
      <c r="N136" s="245"/>
      <c r="O136" s="245"/>
      <c r="P136" s="289"/>
      <c r="CF136" s="35"/>
      <c r="CG136" s="35"/>
      <c r="CH136" s="35"/>
      <c r="CI136" s="35"/>
      <c r="CJ136" s="35"/>
      <c r="CK136" s="35"/>
      <c r="CL136" s="35"/>
      <c r="CM136" s="35"/>
      <c r="CN136" s="35"/>
      <c r="CO136" s="35"/>
      <c r="CP136" s="35"/>
      <c r="CQ136" s="35"/>
      <c r="CR136" s="35"/>
      <c r="CS136" s="35"/>
      <c r="CT136" s="35"/>
      <c r="CU136" s="35"/>
      <c r="CV136" s="35"/>
      <c r="CW136" s="35"/>
    </row>
    <row r="137" spans="1:102" ht="18" x14ac:dyDescent="0.2">
      <c r="A137" s="352">
        <v>7424660005</v>
      </c>
      <c r="B137" s="368" t="s">
        <v>378</v>
      </c>
      <c r="C137" s="495" t="s">
        <v>716</v>
      </c>
      <c r="D137" s="245"/>
      <c r="E137" s="245"/>
      <c r="F137" s="245"/>
      <c r="G137" s="554"/>
      <c r="H137" s="561"/>
      <c r="I137" s="245"/>
      <c r="J137" s="245"/>
      <c r="K137" s="245"/>
      <c r="L137" s="245"/>
      <c r="M137" s="245"/>
      <c r="N137" s="245"/>
      <c r="O137" s="245"/>
      <c r="P137" s="289"/>
      <c r="CO137" s="35"/>
      <c r="CP137" s="35"/>
      <c r="CQ137" s="35"/>
      <c r="CR137" s="35"/>
      <c r="CS137" s="35"/>
      <c r="CT137" s="35"/>
      <c r="CU137" s="35"/>
      <c r="CV137" s="35"/>
      <c r="CW137" s="35"/>
    </row>
    <row r="138" spans="1:102" ht="18" x14ac:dyDescent="0.2">
      <c r="A138" s="370" t="s">
        <v>892</v>
      </c>
      <c r="B138" s="362" t="s">
        <v>379</v>
      </c>
      <c r="C138" s="477" t="s">
        <v>380</v>
      </c>
      <c r="D138" s="245"/>
      <c r="E138" s="245"/>
      <c r="F138" s="245"/>
      <c r="G138" s="554"/>
      <c r="H138" s="561"/>
      <c r="I138" s="245"/>
      <c r="J138" s="245"/>
      <c r="K138" s="245"/>
      <c r="L138" s="245"/>
      <c r="M138" s="245"/>
      <c r="N138" s="245"/>
      <c r="O138" s="245"/>
      <c r="P138" s="289"/>
      <c r="CP138" s="35"/>
      <c r="CQ138" s="35"/>
      <c r="CR138" s="35"/>
      <c r="CS138" s="35"/>
      <c r="CT138" s="35"/>
      <c r="CU138" s="35"/>
      <c r="CV138" s="35"/>
      <c r="CW138" s="35"/>
    </row>
    <row r="139" spans="1:102" ht="18" x14ac:dyDescent="0.2">
      <c r="A139" s="370" t="s">
        <v>893</v>
      </c>
      <c r="B139" s="362" t="s">
        <v>381</v>
      </c>
      <c r="C139" s="477" t="s">
        <v>717</v>
      </c>
      <c r="D139" s="245"/>
      <c r="E139" s="245"/>
      <c r="F139" s="245"/>
      <c r="G139" s="554"/>
      <c r="H139" s="561"/>
      <c r="I139" s="245"/>
      <c r="J139" s="245"/>
      <c r="K139" s="245"/>
      <c r="L139" s="245"/>
      <c r="M139" s="245"/>
      <c r="N139" s="245"/>
      <c r="O139" s="245"/>
      <c r="P139" s="289"/>
      <c r="CP139" s="35"/>
      <c r="CQ139" s="35"/>
      <c r="CR139" s="35"/>
      <c r="CS139" s="35"/>
      <c r="CT139" s="35"/>
      <c r="CU139" s="35"/>
      <c r="CV139" s="35"/>
      <c r="CW139" s="35"/>
    </row>
    <row r="140" spans="1:102" ht="18" x14ac:dyDescent="0.2">
      <c r="A140" s="316" t="s">
        <v>894</v>
      </c>
      <c r="B140" s="243">
        <v>3</v>
      </c>
      <c r="C140" s="477" t="s">
        <v>718</v>
      </c>
      <c r="D140" s="245"/>
      <c r="E140" s="245"/>
      <c r="F140" s="245"/>
      <c r="G140" s="554"/>
      <c r="H140" s="561"/>
      <c r="I140" s="245"/>
      <c r="J140" s="245"/>
      <c r="K140" s="245"/>
      <c r="L140" s="245"/>
      <c r="M140" s="245"/>
      <c r="N140" s="245"/>
      <c r="O140" s="245"/>
      <c r="P140" s="289"/>
      <c r="CP140" s="35"/>
      <c r="CQ140" s="35"/>
      <c r="CR140" s="35"/>
      <c r="CS140" s="35"/>
      <c r="CT140" s="35"/>
      <c r="CU140" s="35"/>
      <c r="CV140" s="35"/>
      <c r="CW140" s="35"/>
    </row>
    <row r="141" spans="1:102" ht="18" x14ac:dyDescent="0.2">
      <c r="A141" s="369" t="s">
        <v>895</v>
      </c>
      <c r="B141" s="243">
        <v>19</v>
      </c>
      <c r="C141" s="477" t="s">
        <v>719</v>
      </c>
      <c r="D141" s="245"/>
      <c r="E141" s="245"/>
      <c r="F141" s="245"/>
      <c r="G141" s="554"/>
      <c r="H141" s="561"/>
      <c r="I141" s="245"/>
      <c r="J141" s="245"/>
      <c r="K141" s="245"/>
      <c r="L141" s="245"/>
      <c r="M141" s="245"/>
      <c r="N141" s="245"/>
      <c r="O141" s="245"/>
      <c r="P141" s="289"/>
      <c r="CP141" s="35"/>
      <c r="CQ141" s="35"/>
      <c r="CR141" s="35"/>
      <c r="CS141" s="35"/>
      <c r="CT141" s="35"/>
      <c r="CU141" s="35"/>
      <c r="CV141" s="35"/>
      <c r="CW141" s="35"/>
    </row>
    <row r="142" spans="1:102" ht="18" x14ac:dyDescent="0.2">
      <c r="A142" s="369" t="s">
        <v>1218</v>
      </c>
      <c r="B142" s="243">
        <v>4</v>
      </c>
      <c r="C142" s="477" t="s">
        <v>1219</v>
      </c>
      <c r="D142" s="563"/>
      <c r="E142" s="563"/>
      <c r="F142" s="561"/>
      <c r="G142" s="561"/>
      <c r="H142" s="561"/>
      <c r="I142" s="561"/>
      <c r="J142" s="561"/>
      <c r="K142" s="561"/>
      <c r="L142" s="561"/>
      <c r="M142" s="561"/>
      <c r="N142" s="561"/>
      <c r="O142" s="561"/>
      <c r="P142" s="558"/>
      <c r="Q142" s="620"/>
      <c r="R142" s="620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/>
      <c r="BJ142" s="35"/>
      <c r="BK142" s="35"/>
      <c r="BL142" s="35"/>
      <c r="BM142" s="35"/>
      <c r="BN142" s="35"/>
      <c r="BO142" s="35"/>
      <c r="BP142" s="35"/>
      <c r="BQ142" s="35"/>
      <c r="BR142" s="35"/>
      <c r="BS142" s="35"/>
      <c r="BT142" s="35"/>
      <c r="BU142" s="35"/>
      <c r="BV142" s="35"/>
      <c r="BW142" s="35"/>
      <c r="BX142" s="35"/>
      <c r="BY142" s="35"/>
      <c r="BZ142" s="35"/>
      <c r="CA142" s="35"/>
      <c r="CB142" s="35"/>
      <c r="CC142" s="35"/>
      <c r="CD142" s="35"/>
      <c r="CE142" s="35"/>
      <c r="CF142" s="35"/>
      <c r="CG142" s="35"/>
      <c r="CH142" s="35"/>
      <c r="CI142" s="35"/>
      <c r="CJ142" s="35"/>
      <c r="CK142" s="35"/>
      <c r="CL142" s="35"/>
      <c r="CM142" s="35"/>
      <c r="CN142" s="35"/>
      <c r="CO142" s="35"/>
      <c r="CP142" s="35"/>
      <c r="CQ142" s="35"/>
      <c r="CR142" s="35"/>
      <c r="CS142" s="35"/>
      <c r="CT142" s="35"/>
      <c r="CU142" s="35"/>
      <c r="CV142" s="35"/>
      <c r="CW142" s="35"/>
    </row>
    <row r="143" spans="1:102" ht="18" x14ac:dyDescent="0.2">
      <c r="A143" s="318" t="s">
        <v>382</v>
      </c>
      <c r="B143" s="243">
        <v>1</v>
      </c>
      <c r="C143" s="477" t="s">
        <v>383</v>
      </c>
      <c r="D143" s="245"/>
      <c r="E143" s="245"/>
      <c r="F143" s="245"/>
      <c r="G143" s="554"/>
      <c r="H143" s="561"/>
      <c r="I143" s="245"/>
      <c r="J143" s="245"/>
      <c r="K143" s="245"/>
      <c r="L143" s="245"/>
      <c r="M143" s="245"/>
      <c r="N143" s="245"/>
      <c r="O143" s="245"/>
      <c r="P143" s="289"/>
      <c r="CP143" s="35"/>
      <c r="CQ143" s="35"/>
      <c r="CR143" s="35"/>
      <c r="CS143" s="35"/>
      <c r="CT143" s="35"/>
      <c r="CU143" s="35"/>
      <c r="CV143" s="35"/>
      <c r="CW143" s="35"/>
    </row>
    <row r="144" spans="1:102" ht="18" x14ac:dyDescent="0.2">
      <c r="A144" s="286">
        <v>8387164669</v>
      </c>
      <c r="B144" s="368">
        <v>11</v>
      </c>
      <c r="C144" s="495" t="s">
        <v>384</v>
      </c>
      <c r="D144" s="245"/>
      <c r="E144" s="245"/>
      <c r="F144" s="245"/>
      <c r="G144" s="554"/>
      <c r="H144" s="561"/>
      <c r="I144" s="245"/>
      <c r="J144" s="245"/>
      <c r="K144" s="245"/>
      <c r="L144" s="245"/>
      <c r="M144" s="245"/>
      <c r="N144" s="245"/>
      <c r="O144" s="245"/>
      <c r="P144" s="289"/>
      <c r="CP144" s="35"/>
      <c r="CQ144" s="35"/>
      <c r="CR144" s="35"/>
      <c r="CS144" s="35"/>
      <c r="CT144" s="35"/>
      <c r="CU144" s="35"/>
      <c r="CV144" s="35"/>
      <c r="CW144" s="35"/>
    </row>
    <row r="145" spans="1:101" ht="18" x14ac:dyDescent="0.2">
      <c r="A145" s="275">
        <v>8387164132</v>
      </c>
      <c r="B145" s="243">
        <v>23</v>
      </c>
      <c r="C145" s="477" t="s">
        <v>385</v>
      </c>
      <c r="D145" s="245"/>
      <c r="E145" s="245"/>
      <c r="F145" s="245"/>
      <c r="G145" s="554"/>
      <c r="H145" s="561"/>
      <c r="I145" s="245"/>
      <c r="J145" s="245"/>
      <c r="K145" s="245"/>
      <c r="L145" s="245"/>
      <c r="M145" s="245"/>
      <c r="N145" s="245"/>
      <c r="O145" s="245"/>
      <c r="P145" s="289"/>
      <c r="CP145" s="35"/>
      <c r="CQ145" s="35"/>
      <c r="CR145" s="35"/>
      <c r="CS145" s="35"/>
      <c r="CT145" s="35"/>
      <c r="CU145" s="35"/>
      <c r="CV145" s="35"/>
      <c r="CW145" s="35"/>
    </row>
    <row r="146" spans="1:101" ht="18" x14ac:dyDescent="0.2">
      <c r="A146" s="369" t="s">
        <v>931</v>
      </c>
      <c r="B146" s="243">
        <v>34</v>
      </c>
      <c r="C146" s="477" t="s">
        <v>930</v>
      </c>
      <c r="D146" s="245"/>
      <c r="E146" s="245"/>
      <c r="F146" s="245"/>
      <c r="G146" s="554"/>
      <c r="H146" s="561"/>
      <c r="I146" s="245"/>
      <c r="J146" s="245"/>
      <c r="K146" s="245"/>
      <c r="L146" s="245"/>
      <c r="M146" s="245"/>
      <c r="N146" s="245"/>
      <c r="O146" s="245"/>
      <c r="P146" s="289"/>
      <c r="CP146" s="35"/>
      <c r="CQ146" s="35"/>
      <c r="CR146" s="35"/>
      <c r="CS146" s="35"/>
      <c r="CT146" s="35"/>
      <c r="CU146" s="35"/>
      <c r="CV146" s="35"/>
      <c r="CW146" s="35"/>
    </row>
    <row r="147" spans="1:101" ht="18" x14ac:dyDescent="0.2">
      <c r="A147" s="369" t="s">
        <v>932</v>
      </c>
      <c r="B147" s="243">
        <v>8</v>
      </c>
      <c r="C147" s="477" t="s">
        <v>930</v>
      </c>
      <c r="D147" s="245"/>
      <c r="E147" s="245"/>
      <c r="F147" s="245"/>
      <c r="G147" s="554"/>
      <c r="H147" s="561"/>
      <c r="I147" s="245"/>
      <c r="J147" s="245"/>
      <c r="K147" s="245"/>
      <c r="L147" s="245"/>
      <c r="M147" s="245"/>
      <c r="N147" s="245"/>
      <c r="O147" s="245"/>
      <c r="P147" s="289"/>
      <c r="CP147" s="35"/>
      <c r="CQ147" s="35"/>
      <c r="CR147" s="35"/>
      <c r="CS147" s="35"/>
      <c r="CT147" s="35"/>
      <c r="CU147" s="35"/>
      <c r="CV147" s="35"/>
      <c r="CW147" s="35"/>
    </row>
    <row r="148" spans="1:101" ht="18" x14ac:dyDescent="0.2">
      <c r="A148" s="369" t="s">
        <v>933</v>
      </c>
      <c r="B148" s="243">
        <v>132</v>
      </c>
      <c r="C148" s="477" t="s">
        <v>930</v>
      </c>
      <c r="D148" s="245"/>
      <c r="E148" s="245"/>
      <c r="F148" s="245"/>
      <c r="G148" s="554"/>
      <c r="H148" s="561"/>
      <c r="I148" s="245"/>
      <c r="J148" s="245"/>
      <c r="K148" s="245"/>
      <c r="L148" s="245"/>
      <c r="M148" s="245"/>
      <c r="N148" s="245"/>
      <c r="O148" s="245"/>
      <c r="P148" s="289"/>
      <c r="CP148" s="35"/>
      <c r="CQ148" s="35"/>
      <c r="CR148" s="35"/>
      <c r="CS148" s="35"/>
      <c r="CT148" s="35"/>
      <c r="CU148" s="35"/>
      <c r="CV148" s="35"/>
      <c r="CW148" s="35"/>
    </row>
    <row r="149" spans="1:101" ht="18" x14ac:dyDescent="0.2">
      <c r="A149" s="369" t="s">
        <v>934</v>
      </c>
      <c r="B149" s="243">
        <v>20</v>
      </c>
      <c r="C149" s="477" t="s">
        <v>930</v>
      </c>
      <c r="D149" s="245"/>
      <c r="E149" s="245"/>
      <c r="F149" s="245"/>
      <c r="G149" s="554"/>
      <c r="H149" s="561"/>
      <c r="I149" s="245"/>
      <c r="J149" s="245"/>
      <c r="K149" s="245"/>
      <c r="L149" s="245"/>
      <c r="M149" s="245"/>
      <c r="N149" s="245"/>
      <c r="O149" s="245"/>
      <c r="P149" s="289"/>
      <c r="CP149" s="35"/>
      <c r="CQ149" s="35"/>
      <c r="CR149" s="35"/>
      <c r="CS149" s="35"/>
      <c r="CT149" s="35"/>
      <c r="CU149" s="35"/>
      <c r="CV149" s="35"/>
      <c r="CW149" s="35"/>
    </row>
    <row r="150" spans="1:101" ht="18" x14ac:dyDescent="0.2">
      <c r="A150" s="369" t="s">
        <v>935</v>
      </c>
      <c r="B150" s="243">
        <v>94</v>
      </c>
      <c r="C150" s="477" t="s">
        <v>930</v>
      </c>
      <c r="D150" s="245"/>
      <c r="E150" s="245"/>
      <c r="F150" s="245"/>
      <c r="G150" s="554"/>
      <c r="H150" s="561"/>
      <c r="I150" s="245"/>
      <c r="J150" s="245"/>
      <c r="K150" s="245"/>
      <c r="L150" s="245"/>
      <c r="M150" s="245"/>
      <c r="N150" s="245"/>
      <c r="O150" s="245"/>
      <c r="P150" s="289"/>
      <c r="CP150" s="35"/>
      <c r="CQ150" s="35"/>
      <c r="CR150" s="35"/>
      <c r="CS150" s="35"/>
      <c r="CT150" s="35"/>
      <c r="CU150" s="35"/>
      <c r="CV150" s="35"/>
      <c r="CW150" s="35"/>
    </row>
    <row r="151" spans="1:101" ht="18" x14ac:dyDescent="0.2">
      <c r="A151" s="369" t="s">
        <v>936</v>
      </c>
      <c r="B151" s="243">
        <v>9</v>
      </c>
      <c r="C151" s="477" t="s">
        <v>930</v>
      </c>
      <c r="D151" s="245"/>
      <c r="E151" s="245"/>
      <c r="F151" s="245"/>
      <c r="G151" s="554"/>
      <c r="H151" s="561"/>
      <c r="I151" s="245"/>
      <c r="J151" s="245"/>
      <c r="K151" s="245"/>
      <c r="L151" s="245"/>
      <c r="M151" s="245"/>
      <c r="N151" s="245"/>
      <c r="O151" s="245"/>
      <c r="P151" s="289"/>
      <c r="CP151" s="35"/>
      <c r="CQ151" s="35"/>
      <c r="CR151" s="35"/>
      <c r="CS151" s="35"/>
      <c r="CT151" s="35"/>
      <c r="CU151" s="35"/>
      <c r="CV151" s="35"/>
      <c r="CW151" s="35"/>
    </row>
    <row r="152" spans="1:101" ht="18" x14ac:dyDescent="0.2">
      <c r="A152" s="369" t="s">
        <v>937</v>
      </c>
      <c r="B152" s="243">
        <v>50</v>
      </c>
      <c r="C152" s="477" t="s">
        <v>930</v>
      </c>
      <c r="D152" s="245"/>
      <c r="E152" s="245"/>
      <c r="F152" s="245"/>
      <c r="G152" s="554"/>
      <c r="H152" s="561"/>
      <c r="I152" s="245"/>
      <c r="J152" s="245"/>
      <c r="K152" s="245"/>
      <c r="L152" s="245"/>
      <c r="M152" s="245"/>
      <c r="N152" s="245"/>
      <c r="O152" s="245"/>
      <c r="P152" s="289"/>
      <c r="CP152" s="35"/>
      <c r="CQ152" s="35"/>
      <c r="CR152" s="35"/>
      <c r="CS152" s="35"/>
      <c r="CT152" s="35"/>
      <c r="CU152" s="35"/>
      <c r="CV152" s="35"/>
      <c r="CW152" s="35"/>
    </row>
    <row r="153" spans="1:101" ht="18" x14ac:dyDescent="0.2">
      <c r="A153" s="369" t="s">
        <v>938</v>
      </c>
      <c r="B153" s="243">
        <v>32</v>
      </c>
      <c r="C153" s="477" t="s">
        <v>930</v>
      </c>
      <c r="D153" s="245"/>
      <c r="E153" s="245"/>
      <c r="F153" s="245"/>
      <c r="G153" s="554"/>
      <c r="H153" s="561"/>
      <c r="I153" s="245"/>
      <c r="J153" s="245"/>
      <c r="K153" s="245"/>
      <c r="L153" s="245"/>
      <c r="M153" s="245"/>
      <c r="N153" s="245"/>
      <c r="O153" s="245"/>
      <c r="P153" s="289"/>
      <c r="CP153" s="35"/>
      <c r="CQ153" s="35"/>
      <c r="CR153" s="35"/>
      <c r="CS153" s="35"/>
      <c r="CT153" s="35"/>
      <c r="CU153" s="35"/>
      <c r="CV153" s="35"/>
      <c r="CW153" s="35"/>
    </row>
    <row r="154" spans="1:101" ht="18" x14ac:dyDescent="0.2">
      <c r="A154" s="369" t="s">
        <v>939</v>
      </c>
      <c r="B154" s="243">
        <v>63</v>
      </c>
      <c r="C154" s="477" t="s">
        <v>930</v>
      </c>
      <c r="D154" s="245"/>
      <c r="E154" s="245"/>
      <c r="F154" s="245"/>
      <c r="G154" s="554"/>
      <c r="H154" s="561"/>
      <c r="I154" s="245"/>
      <c r="J154" s="245"/>
      <c r="K154" s="245"/>
      <c r="L154" s="245"/>
      <c r="M154" s="245"/>
      <c r="N154" s="245"/>
      <c r="O154" s="245"/>
      <c r="P154" s="289"/>
      <c r="CF154" s="35"/>
      <c r="CG154" s="35"/>
      <c r="CH154" s="35"/>
      <c r="CI154" s="35"/>
      <c r="CJ154" s="35"/>
      <c r="CK154" s="35"/>
      <c r="CL154" s="35"/>
      <c r="CM154" s="35"/>
      <c r="CN154" s="35"/>
      <c r="CO154" s="35"/>
      <c r="CP154" s="35"/>
      <c r="CQ154" s="35"/>
      <c r="CR154" s="35"/>
      <c r="CS154" s="35"/>
      <c r="CT154" s="35"/>
      <c r="CU154" s="35"/>
      <c r="CV154" s="35"/>
      <c r="CW154" s="35"/>
    </row>
    <row r="155" spans="1:101" ht="18" x14ac:dyDescent="0.2">
      <c r="A155" s="369" t="s">
        <v>940</v>
      </c>
      <c r="B155" s="243">
        <v>117</v>
      </c>
      <c r="C155" s="477" t="s">
        <v>930</v>
      </c>
      <c r="D155" s="245"/>
      <c r="E155" s="245"/>
      <c r="F155" s="245"/>
      <c r="G155" s="554"/>
      <c r="H155" s="561"/>
      <c r="I155" s="245"/>
      <c r="J155" s="245"/>
      <c r="K155" s="245"/>
      <c r="L155" s="245"/>
      <c r="M155" s="245"/>
      <c r="N155" s="245"/>
      <c r="O155" s="245"/>
      <c r="P155" s="289"/>
      <c r="CF155" s="35"/>
      <c r="CG155" s="35"/>
      <c r="CH155" s="35"/>
      <c r="CI155" s="35"/>
      <c r="CJ155" s="35"/>
      <c r="CK155" s="35"/>
      <c r="CL155" s="35"/>
      <c r="CM155" s="35"/>
      <c r="CN155" s="35"/>
      <c r="CO155" s="35"/>
      <c r="CP155" s="35"/>
      <c r="CQ155" s="35"/>
      <c r="CR155" s="35"/>
      <c r="CS155" s="35"/>
      <c r="CT155" s="35"/>
      <c r="CU155" s="35"/>
      <c r="CV155" s="35"/>
      <c r="CW155" s="35"/>
    </row>
    <row r="156" spans="1:101" ht="18" x14ac:dyDescent="0.2">
      <c r="A156" s="275" t="s">
        <v>386</v>
      </c>
      <c r="B156" s="243">
        <v>3</v>
      </c>
      <c r="C156" s="477" t="s">
        <v>720</v>
      </c>
      <c r="D156" s="245"/>
      <c r="E156" s="245"/>
      <c r="F156" s="252"/>
      <c r="G156" s="556"/>
      <c r="H156" s="563"/>
      <c r="I156" s="252"/>
      <c r="J156" s="252"/>
      <c r="K156" s="252"/>
      <c r="L156" s="252"/>
      <c r="M156" s="252"/>
      <c r="N156" s="252"/>
      <c r="O156" s="252"/>
      <c r="P156" s="289"/>
      <c r="CF156" s="35"/>
      <c r="CG156" s="35"/>
      <c r="CH156" s="35"/>
      <c r="CI156" s="35"/>
      <c r="CJ156" s="35"/>
      <c r="CK156" s="35"/>
      <c r="CL156" s="35"/>
      <c r="CM156" s="35"/>
      <c r="CN156" s="35"/>
      <c r="CO156" s="35"/>
      <c r="CP156" s="35"/>
      <c r="CQ156" s="35"/>
      <c r="CR156" s="35"/>
      <c r="CS156" s="35"/>
      <c r="CT156" s="35"/>
      <c r="CU156" s="35"/>
      <c r="CV156" s="35"/>
      <c r="CW156" s="35"/>
    </row>
    <row r="157" spans="1:101" ht="18" x14ac:dyDescent="0.2">
      <c r="A157" s="286">
        <v>9874941362</v>
      </c>
      <c r="B157" s="243">
        <v>1</v>
      </c>
      <c r="C157" s="477" t="s">
        <v>387</v>
      </c>
      <c r="D157" s="252"/>
      <c r="E157" s="252"/>
      <c r="F157" s="245"/>
      <c r="G157" s="554"/>
      <c r="H157" s="561"/>
      <c r="I157" s="245"/>
      <c r="J157" s="245"/>
      <c r="K157" s="245"/>
      <c r="L157" s="245"/>
      <c r="M157" s="245"/>
      <c r="N157" s="245"/>
      <c r="O157" s="245"/>
      <c r="P157" s="289"/>
      <c r="CF157" s="35"/>
      <c r="CG157" s="35"/>
      <c r="CH157" s="35"/>
      <c r="CI157" s="35"/>
      <c r="CJ157" s="35"/>
      <c r="CK157" s="35"/>
      <c r="CL157" s="35"/>
      <c r="CM157" s="35"/>
      <c r="CN157" s="35"/>
      <c r="CO157" s="35"/>
      <c r="CP157" s="35"/>
      <c r="CQ157" s="35"/>
      <c r="CR157" s="35"/>
      <c r="CS157" s="35"/>
      <c r="CT157" s="35"/>
      <c r="CU157" s="35"/>
      <c r="CV157" s="35"/>
      <c r="CW157" s="35"/>
    </row>
    <row r="158" spans="1:101" ht="18" x14ac:dyDescent="0.2">
      <c r="A158" s="315">
        <v>8387164002</v>
      </c>
      <c r="B158" s="243">
        <v>30</v>
      </c>
      <c r="C158" s="477" t="s">
        <v>388</v>
      </c>
      <c r="D158" s="245"/>
      <c r="E158" s="245"/>
      <c r="F158" s="245"/>
      <c r="G158" s="554"/>
      <c r="H158" s="561"/>
      <c r="I158" s="245"/>
      <c r="J158" s="245"/>
      <c r="K158" s="245"/>
      <c r="L158" s="245"/>
      <c r="M158" s="245"/>
      <c r="N158" s="245"/>
      <c r="O158" s="245"/>
      <c r="P158" s="289"/>
      <c r="CF158" s="35"/>
      <c r="CG158" s="35"/>
      <c r="CH158" s="35"/>
      <c r="CI158" s="35"/>
      <c r="CJ158" s="35"/>
      <c r="CK158" s="35"/>
      <c r="CL158" s="35"/>
      <c r="CM158" s="35"/>
      <c r="CN158" s="35"/>
      <c r="CO158" s="35"/>
      <c r="CP158" s="35"/>
      <c r="CQ158" s="35"/>
      <c r="CR158" s="35"/>
      <c r="CS158" s="35"/>
      <c r="CT158" s="35"/>
      <c r="CU158" s="35"/>
      <c r="CV158" s="35"/>
      <c r="CW158" s="35"/>
    </row>
    <row r="159" spans="1:101" ht="18" x14ac:dyDescent="0.2">
      <c r="A159" s="286">
        <v>8387164503</v>
      </c>
      <c r="B159" s="243">
        <v>8</v>
      </c>
      <c r="C159" s="477" t="s">
        <v>388</v>
      </c>
      <c r="D159" s="245"/>
      <c r="E159" s="245"/>
      <c r="F159" s="245"/>
      <c r="G159" s="554"/>
      <c r="H159" s="561"/>
      <c r="I159" s="245"/>
      <c r="J159" s="245"/>
      <c r="K159" s="245"/>
      <c r="L159" s="245"/>
      <c r="M159" s="245"/>
      <c r="N159" s="245"/>
      <c r="O159" s="245"/>
      <c r="P159" s="289"/>
      <c r="CF159" s="35"/>
      <c r="CG159" s="35"/>
      <c r="CH159" s="35"/>
      <c r="CI159" s="35"/>
      <c r="CJ159" s="35"/>
      <c r="CK159" s="35"/>
      <c r="CL159" s="35"/>
      <c r="CM159" s="35"/>
      <c r="CN159" s="35"/>
      <c r="CO159" s="35"/>
      <c r="CP159" s="35"/>
      <c r="CQ159" s="35"/>
      <c r="CR159" s="35"/>
      <c r="CS159" s="35"/>
      <c r="CT159" s="35"/>
      <c r="CU159" s="35"/>
      <c r="CV159" s="35"/>
      <c r="CW159" s="35"/>
    </row>
    <row r="160" spans="1:101" ht="36" x14ac:dyDescent="0.2">
      <c r="A160" s="275" t="s">
        <v>846</v>
      </c>
      <c r="B160" s="243">
        <v>52</v>
      </c>
      <c r="C160" s="477" t="s">
        <v>830</v>
      </c>
      <c r="D160" s="289"/>
      <c r="E160" s="245"/>
      <c r="F160" s="245"/>
      <c r="G160" s="554"/>
      <c r="H160" s="561"/>
      <c r="I160" s="245"/>
      <c r="J160" s="245"/>
      <c r="K160" s="245"/>
      <c r="L160" s="245"/>
      <c r="M160" s="245"/>
      <c r="N160" s="245"/>
      <c r="O160" s="245"/>
      <c r="P160" s="289"/>
      <c r="CF160" s="35"/>
      <c r="CG160" s="35"/>
      <c r="CH160" s="35"/>
      <c r="CI160" s="35"/>
      <c r="CJ160" s="35"/>
      <c r="CK160" s="35"/>
      <c r="CL160" s="35"/>
      <c r="CM160" s="35"/>
      <c r="CN160" s="35"/>
      <c r="CO160" s="35"/>
      <c r="CP160" s="35"/>
      <c r="CQ160" s="35"/>
      <c r="CR160" s="35"/>
      <c r="CS160" s="35"/>
      <c r="CT160" s="35"/>
      <c r="CU160" s="35"/>
      <c r="CV160" s="35"/>
      <c r="CW160" s="35"/>
    </row>
    <row r="161" spans="1:101" ht="18" x14ac:dyDescent="0.2">
      <c r="A161" s="286">
        <v>8387164004</v>
      </c>
      <c r="B161" s="243">
        <v>363</v>
      </c>
      <c r="C161" s="477" t="s">
        <v>388</v>
      </c>
      <c r="D161" s="245"/>
      <c r="E161" s="245"/>
      <c r="F161" s="245"/>
      <c r="G161" s="554"/>
      <c r="H161" s="561"/>
      <c r="I161" s="245"/>
      <c r="J161" s="245"/>
      <c r="K161" s="245"/>
      <c r="L161" s="245"/>
      <c r="M161" s="245"/>
      <c r="N161" s="245"/>
      <c r="O161" s="245"/>
      <c r="P161" s="289"/>
      <c r="CF161" s="35"/>
      <c r="CG161" s="35"/>
      <c r="CH161" s="35"/>
      <c r="CI161" s="35"/>
      <c r="CJ161" s="35"/>
      <c r="CK161" s="35"/>
      <c r="CL161" s="35"/>
      <c r="CM161" s="35"/>
      <c r="CN161" s="35"/>
      <c r="CO161" s="35"/>
      <c r="CP161" s="35"/>
      <c r="CQ161" s="35"/>
      <c r="CR161" s="35"/>
      <c r="CS161" s="35"/>
      <c r="CT161" s="35"/>
      <c r="CU161" s="35"/>
      <c r="CV161" s="35"/>
      <c r="CW161" s="35"/>
    </row>
    <row r="162" spans="1:101" ht="18" x14ac:dyDescent="0.2">
      <c r="A162" s="286">
        <v>8387164008</v>
      </c>
      <c r="B162" s="243">
        <v>1</v>
      </c>
      <c r="C162" s="477" t="s">
        <v>388</v>
      </c>
      <c r="D162" s="245"/>
      <c r="E162" s="245"/>
      <c r="F162" s="245"/>
      <c r="G162" s="554"/>
      <c r="H162" s="561"/>
      <c r="I162" s="245"/>
      <c r="J162" s="245"/>
      <c r="K162" s="245"/>
      <c r="L162" s="245"/>
      <c r="M162" s="245"/>
      <c r="N162" s="245"/>
      <c r="O162" s="245"/>
      <c r="P162" s="289"/>
      <c r="CF162" s="35"/>
      <c r="CG162" s="35"/>
      <c r="CH162" s="35"/>
      <c r="CI162" s="35"/>
      <c r="CJ162" s="35"/>
      <c r="CK162" s="35"/>
      <c r="CL162" s="35"/>
      <c r="CM162" s="35"/>
      <c r="CN162" s="35"/>
      <c r="CO162" s="35"/>
      <c r="CP162" s="35"/>
      <c r="CQ162" s="35"/>
      <c r="CR162" s="35"/>
      <c r="CS162" s="35"/>
      <c r="CT162" s="35"/>
      <c r="CU162" s="35"/>
      <c r="CV162" s="35"/>
      <c r="CW162" s="35"/>
    </row>
    <row r="163" spans="1:101" ht="18" x14ac:dyDescent="0.2">
      <c r="A163" s="286">
        <v>8387164014</v>
      </c>
      <c r="B163" s="243">
        <v>20</v>
      </c>
      <c r="C163" s="477" t="s">
        <v>388</v>
      </c>
      <c r="D163" s="245"/>
      <c r="E163" s="245"/>
      <c r="F163" s="245"/>
      <c r="G163" s="554"/>
      <c r="H163" s="561"/>
      <c r="I163" s="245"/>
      <c r="J163" s="245"/>
      <c r="K163" s="245"/>
      <c r="L163" s="245"/>
      <c r="M163" s="245"/>
      <c r="N163" s="245"/>
      <c r="O163" s="245"/>
      <c r="P163" s="289"/>
      <c r="CU163" s="35"/>
      <c r="CV163" s="35"/>
      <c r="CW163" s="35"/>
    </row>
    <row r="164" spans="1:101" ht="18" x14ac:dyDescent="0.2">
      <c r="A164" s="286">
        <v>8387164016</v>
      </c>
      <c r="B164" s="243">
        <v>66</v>
      </c>
      <c r="C164" s="477" t="s">
        <v>388</v>
      </c>
      <c r="D164" s="245"/>
      <c r="E164" s="245"/>
      <c r="F164" s="245"/>
      <c r="G164" s="554"/>
      <c r="H164" s="561"/>
      <c r="I164" s="245"/>
      <c r="J164" s="245"/>
      <c r="K164" s="245"/>
      <c r="L164" s="245"/>
      <c r="M164" s="245"/>
      <c r="N164" s="245"/>
      <c r="O164" s="245"/>
      <c r="P164" s="289"/>
    </row>
    <row r="165" spans="1:101" s="60" customFormat="1" ht="18" x14ac:dyDescent="0.2">
      <c r="A165" s="286">
        <v>8387164022</v>
      </c>
      <c r="B165" s="243">
        <v>871</v>
      </c>
      <c r="C165" s="477" t="s">
        <v>388</v>
      </c>
      <c r="D165" s="245"/>
      <c r="E165" s="245"/>
      <c r="F165" s="245"/>
      <c r="G165" s="554"/>
      <c r="H165" s="561"/>
      <c r="I165" s="245"/>
      <c r="J165" s="245"/>
      <c r="K165" s="245"/>
      <c r="L165" s="245"/>
      <c r="M165" s="245"/>
      <c r="N165" s="245"/>
      <c r="O165" s="245"/>
      <c r="P165" s="289"/>
      <c r="Q165" s="34"/>
      <c r="R165" s="34"/>
    </row>
    <row r="166" spans="1:101" ht="18" x14ac:dyDescent="0.2">
      <c r="A166" s="286">
        <v>8387164026</v>
      </c>
      <c r="B166" s="243">
        <v>283</v>
      </c>
      <c r="C166" s="477" t="s">
        <v>388</v>
      </c>
      <c r="D166" s="245"/>
      <c r="E166" s="245"/>
      <c r="F166" s="245"/>
      <c r="G166" s="554"/>
      <c r="H166" s="561"/>
      <c r="I166" s="245"/>
      <c r="J166" s="245"/>
      <c r="K166" s="245"/>
      <c r="L166" s="245"/>
      <c r="M166" s="245"/>
      <c r="N166" s="245"/>
      <c r="O166" s="245"/>
      <c r="P166" s="289"/>
    </row>
    <row r="167" spans="1:101" ht="18" x14ac:dyDescent="0.2">
      <c r="A167" s="286">
        <v>8387164028</v>
      </c>
      <c r="B167" s="243">
        <v>34</v>
      </c>
      <c r="C167" s="477" t="s">
        <v>388</v>
      </c>
      <c r="D167" s="245"/>
      <c r="E167" s="245"/>
      <c r="F167" s="245"/>
      <c r="G167" s="554"/>
      <c r="H167" s="561"/>
      <c r="I167" s="245"/>
      <c r="J167" s="245"/>
      <c r="K167" s="245"/>
      <c r="L167" s="245"/>
      <c r="M167" s="245"/>
      <c r="N167" s="245"/>
      <c r="O167" s="245"/>
      <c r="P167" s="289"/>
      <c r="R167" s="60"/>
    </row>
    <row r="168" spans="1:101" ht="18" x14ac:dyDescent="0.2">
      <c r="A168" s="286">
        <v>8387164032</v>
      </c>
      <c r="B168" s="243">
        <v>47</v>
      </c>
      <c r="C168" s="477" t="s">
        <v>388</v>
      </c>
      <c r="D168" s="245"/>
      <c r="E168" s="245"/>
      <c r="F168" s="245"/>
      <c r="G168" s="554"/>
      <c r="H168" s="561"/>
      <c r="I168" s="245"/>
      <c r="J168" s="245"/>
      <c r="K168" s="245"/>
      <c r="L168" s="245"/>
      <c r="M168" s="245"/>
      <c r="N168" s="245"/>
      <c r="O168" s="245"/>
      <c r="P168" s="289"/>
    </row>
    <row r="169" spans="1:101" ht="18" x14ac:dyDescent="0.2">
      <c r="A169" s="286">
        <v>8387164034</v>
      </c>
      <c r="B169" s="243">
        <v>165</v>
      </c>
      <c r="C169" s="477" t="s">
        <v>388</v>
      </c>
      <c r="D169" s="245"/>
      <c r="E169" s="245"/>
      <c r="F169" s="252"/>
      <c r="G169" s="556"/>
      <c r="H169" s="563"/>
      <c r="I169" s="252"/>
      <c r="J169" s="252"/>
      <c r="K169" s="252"/>
      <c r="L169" s="252"/>
      <c r="M169" s="252"/>
      <c r="N169" s="252"/>
      <c r="O169" s="252"/>
      <c r="P169" s="289"/>
    </row>
    <row r="170" spans="1:101" ht="18" x14ac:dyDescent="0.2">
      <c r="A170" s="286">
        <v>8387164038</v>
      </c>
      <c r="B170" s="243">
        <v>1499</v>
      </c>
      <c r="C170" s="477" t="s">
        <v>388</v>
      </c>
      <c r="D170" s="245"/>
      <c r="E170" s="245"/>
      <c r="F170" s="252"/>
      <c r="G170" s="556"/>
      <c r="H170" s="563"/>
      <c r="I170" s="252"/>
      <c r="J170" s="252"/>
      <c r="K170" s="252"/>
      <c r="L170" s="252"/>
      <c r="M170" s="252"/>
      <c r="N170" s="252"/>
      <c r="O170" s="252"/>
      <c r="P170" s="289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/>
      <c r="AK170" s="35"/>
      <c r="AL170" s="35"/>
      <c r="AM170" s="35"/>
      <c r="AN170" s="35"/>
      <c r="AO170" s="35"/>
      <c r="AP170" s="35"/>
      <c r="AQ170" s="35"/>
      <c r="AR170" s="35"/>
      <c r="AS170" s="35"/>
      <c r="AT170" s="35"/>
      <c r="AU170" s="35"/>
      <c r="AV170" s="35"/>
      <c r="AW170" s="35"/>
      <c r="AX170" s="35"/>
      <c r="AY170" s="35"/>
      <c r="AZ170" s="35"/>
      <c r="BA170" s="35"/>
      <c r="BB170" s="35"/>
      <c r="BC170" s="35"/>
      <c r="BD170" s="35"/>
      <c r="BE170" s="35"/>
      <c r="BF170" s="35"/>
      <c r="BG170" s="35"/>
      <c r="BH170" s="35"/>
      <c r="BI170" s="35"/>
      <c r="BJ170" s="35"/>
      <c r="BK170" s="35"/>
      <c r="BL170" s="35"/>
      <c r="BM170" s="35"/>
      <c r="BN170" s="35"/>
      <c r="BO170" s="35"/>
      <c r="BP170" s="35"/>
      <c r="BQ170" s="35"/>
      <c r="BR170" s="35"/>
      <c r="BS170" s="35"/>
      <c r="BT170" s="35"/>
      <c r="BU170" s="35"/>
      <c r="BV170" s="35"/>
      <c r="BW170" s="35"/>
      <c r="BX170" s="35"/>
      <c r="BY170" s="35"/>
      <c r="BZ170" s="35"/>
      <c r="CA170" s="35"/>
      <c r="CB170" s="35"/>
      <c r="CC170" s="35"/>
      <c r="CD170" s="35"/>
      <c r="CE170" s="35"/>
      <c r="CF170" s="35"/>
      <c r="CG170" s="35"/>
      <c r="CH170" s="35"/>
      <c r="CI170" s="35"/>
      <c r="CJ170" s="35"/>
      <c r="CK170" s="35"/>
      <c r="CL170" s="35"/>
      <c r="CM170" s="35"/>
      <c r="CN170" s="35"/>
      <c r="CO170" s="35"/>
      <c r="CP170" s="35"/>
      <c r="CQ170" s="35"/>
      <c r="CR170" s="35"/>
      <c r="CS170" s="35"/>
      <c r="CT170" s="35"/>
      <c r="CU170" s="35"/>
      <c r="CV170" s="35"/>
      <c r="CW170" s="35"/>
    </row>
    <row r="171" spans="1:101" ht="18" x14ac:dyDescent="0.2">
      <c r="A171" s="275" t="s">
        <v>392</v>
      </c>
      <c r="B171" s="269" t="s">
        <v>393</v>
      </c>
      <c r="C171" s="495" t="s">
        <v>394</v>
      </c>
      <c r="D171" s="252"/>
      <c r="E171" s="252"/>
      <c r="F171" s="252"/>
      <c r="G171" s="556"/>
      <c r="H171" s="563"/>
      <c r="I171" s="252"/>
      <c r="J171" s="252"/>
      <c r="K171" s="252"/>
      <c r="L171" s="252"/>
      <c r="M171" s="252"/>
      <c r="N171" s="252"/>
      <c r="O171" s="252"/>
      <c r="P171" s="289"/>
    </row>
    <row r="172" spans="1:101" ht="18" x14ac:dyDescent="0.2">
      <c r="A172" s="275" t="s">
        <v>390</v>
      </c>
      <c r="B172" s="243">
        <v>52</v>
      </c>
      <c r="C172" s="477" t="s">
        <v>391</v>
      </c>
      <c r="D172" s="252"/>
      <c r="E172" s="252"/>
      <c r="F172" s="245"/>
      <c r="G172" s="554"/>
      <c r="H172" s="561"/>
      <c r="I172" s="245"/>
      <c r="J172" s="245"/>
      <c r="K172" s="245"/>
      <c r="L172" s="245"/>
      <c r="M172" s="245"/>
      <c r="N172" s="245"/>
      <c r="O172" s="245"/>
      <c r="P172" s="289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5"/>
      <c r="AJ172" s="35"/>
      <c r="AK172" s="35"/>
      <c r="AL172" s="35"/>
      <c r="AM172" s="35"/>
      <c r="AN172" s="35"/>
      <c r="AO172" s="35"/>
      <c r="AP172" s="35"/>
      <c r="AQ172" s="35"/>
      <c r="AR172" s="35"/>
      <c r="AS172" s="35"/>
      <c r="AT172" s="35"/>
      <c r="AU172" s="35"/>
      <c r="AV172" s="35"/>
      <c r="AW172" s="35"/>
      <c r="AX172" s="35"/>
      <c r="AY172" s="35"/>
      <c r="AZ172" s="35"/>
      <c r="BA172" s="35"/>
      <c r="BB172" s="35"/>
      <c r="BC172" s="35"/>
      <c r="BD172" s="35"/>
      <c r="BE172" s="35"/>
      <c r="BF172" s="35"/>
      <c r="BG172" s="35"/>
      <c r="BH172" s="35"/>
      <c r="BI172" s="35"/>
      <c r="BJ172" s="35"/>
      <c r="BK172" s="35"/>
      <c r="BL172" s="35"/>
      <c r="BM172" s="35"/>
      <c r="BN172" s="35"/>
      <c r="BO172" s="35"/>
      <c r="BP172" s="35"/>
      <c r="BQ172" s="35"/>
      <c r="BR172" s="35"/>
      <c r="BS172" s="35"/>
      <c r="BT172" s="35"/>
      <c r="BU172" s="35"/>
      <c r="BV172" s="35"/>
      <c r="BW172" s="35"/>
      <c r="BX172" s="35"/>
      <c r="BY172" s="35"/>
      <c r="BZ172" s="35"/>
      <c r="CA172" s="35"/>
      <c r="CB172" s="35"/>
      <c r="CC172" s="35"/>
      <c r="CD172" s="35"/>
      <c r="CE172" s="35"/>
      <c r="CF172" s="35"/>
      <c r="CG172" s="35"/>
      <c r="CH172" s="35"/>
      <c r="CI172" s="35"/>
      <c r="CJ172" s="35"/>
      <c r="CK172" s="35"/>
      <c r="CL172" s="35"/>
      <c r="CM172" s="35"/>
      <c r="CN172" s="35"/>
      <c r="CO172" s="35"/>
      <c r="CP172" s="35"/>
      <c r="CQ172" s="35"/>
      <c r="CR172" s="35"/>
      <c r="CS172" s="35"/>
      <c r="CT172" s="35"/>
      <c r="CU172" s="35"/>
      <c r="CV172" s="35"/>
      <c r="CW172" s="35"/>
    </row>
    <row r="173" spans="1:101" ht="18" x14ac:dyDescent="0.2">
      <c r="A173" s="369" t="s">
        <v>896</v>
      </c>
      <c r="B173" s="243">
        <v>32</v>
      </c>
      <c r="C173" s="477" t="s">
        <v>658</v>
      </c>
      <c r="D173" s="252"/>
      <c r="E173" s="252"/>
      <c r="F173" s="245"/>
      <c r="G173" s="554"/>
      <c r="H173" s="561"/>
      <c r="I173" s="245"/>
      <c r="J173" s="245"/>
      <c r="K173" s="245"/>
      <c r="L173" s="245"/>
      <c r="M173" s="245"/>
      <c r="N173" s="245"/>
      <c r="O173" s="245"/>
      <c r="P173" s="289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5"/>
      <c r="AL173" s="35"/>
      <c r="AM173" s="35"/>
      <c r="AN173" s="35"/>
      <c r="AO173" s="35"/>
      <c r="AP173" s="35"/>
      <c r="AQ173" s="35"/>
      <c r="AR173" s="35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35"/>
      <c r="BD173" s="35"/>
      <c r="BE173" s="35"/>
      <c r="BF173" s="35"/>
      <c r="BG173" s="35"/>
      <c r="BH173" s="35"/>
      <c r="BI173" s="35"/>
      <c r="BJ173" s="35"/>
      <c r="BK173" s="35"/>
      <c r="BL173" s="35"/>
      <c r="BM173" s="35"/>
      <c r="BN173" s="35"/>
      <c r="BO173" s="35"/>
      <c r="BP173" s="35"/>
      <c r="BQ173" s="35"/>
      <c r="BR173" s="35"/>
      <c r="BS173" s="35"/>
      <c r="BT173" s="35"/>
      <c r="BU173" s="35"/>
      <c r="BV173" s="35"/>
      <c r="BW173" s="35"/>
      <c r="BX173" s="35"/>
      <c r="BY173" s="35"/>
      <c r="BZ173" s="35"/>
      <c r="CA173" s="35"/>
      <c r="CB173" s="35"/>
      <c r="CC173" s="35"/>
      <c r="CD173" s="35"/>
      <c r="CE173" s="35"/>
      <c r="CF173" s="35"/>
      <c r="CG173" s="35"/>
      <c r="CH173" s="35"/>
      <c r="CI173" s="35"/>
      <c r="CJ173" s="35"/>
      <c r="CK173" s="35"/>
      <c r="CL173" s="35"/>
      <c r="CM173" s="35"/>
      <c r="CN173" s="35"/>
      <c r="CO173" s="35"/>
      <c r="CP173" s="35"/>
      <c r="CQ173" s="35"/>
      <c r="CR173" s="35"/>
      <c r="CS173" s="35"/>
      <c r="CT173" s="35"/>
      <c r="CU173" s="35"/>
      <c r="CV173" s="35"/>
      <c r="CW173" s="35"/>
    </row>
    <row r="174" spans="1:101" ht="18" x14ac:dyDescent="0.2">
      <c r="A174" s="369"/>
      <c r="B174" s="243"/>
      <c r="C174" s="477"/>
      <c r="D174" s="563"/>
      <c r="E174" s="563"/>
      <c r="F174" s="561"/>
      <c r="G174" s="561"/>
      <c r="H174" s="561"/>
      <c r="I174" s="561"/>
      <c r="J174" s="561"/>
      <c r="K174" s="561"/>
      <c r="L174" s="561"/>
      <c r="M174" s="561"/>
      <c r="N174" s="561"/>
      <c r="O174" s="561"/>
      <c r="P174" s="558"/>
      <c r="Q174" s="641"/>
      <c r="R174" s="641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/>
      <c r="BJ174" s="35"/>
      <c r="BK174" s="35"/>
      <c r="BL174" s="35"/>
      <c r="BM174" s="35"/>
      <c r="BN174" s="35"/>
      <c r="BO174" s="35"/>
      <c r="BP174" s="35"/>
      <c r="BQ174" s="35"/>
      <c r="BR174" s="35"/>
      <c r="BS174" s="35"/>
      <c r="BT174" s="35"/>
      <c r="BU174" s="35"/>
      <c r="BV174" s="35"/>
      <c r="BW174" s="35"/>
      <c r="BX174" s="35"/>
      <c r="BY174" s="35"/>
      <c r="BZ174" s="35"/>
      <c r="CA174" s="35"/>
      <c r="CB174" s="35"/>
      <c r="CC174" s="35"/>
      <c r="CD174" s="35"/>
      <c r="CE174" s="35"/>
      <c r="CF174" s="35"/>
      <c r="CG174" s="35"/>
      <c r="CH174" s="35"/>
      <c r="CI174" s="35"/>
      <c r="CJ174" s="35"/>
      <c r="CK174" s="35"/>
      <c r="CL174" s="35"/>
      <c r="CM174" s="35"/>
      <c r="CN174" s="35"/>
      <c r="CO174" s="35"/>
      <c r="CP174" s="35"/>
      <c r="CQ174" s="35"/>
      <c r="CR174" s="35"/>
      <c r="CS174" s="35"/>
      <c r="CT174" s="35"/>
      <c r="CU174" s="35"/>
      <c r="CV174" s="35"/>
      <c r="CW174" s="35"/>
    </row>
    <row r="175" spans="1:101" ht="18" x14ac:dyDescent="0.2">
      <c r="A175" s="369"/>
      <c r="B175" s="243"/>
      <c r="C175" s="477"/>
      <c r="D175" s="563"/>
      <c r="E175" s="563"/>
      <c r="F175" s="561"/>
      <c r="G175" s="561"/>
      <c r="H175" s="561"/>
      <c r="I175" s="561"/>
      <c r="J175" s="561"/>
      <c r="K175" s="561"/>
      <c r="L175" s="561"/>
      <c r="M175" s="561"/>
      <c r="N175" s="561"/>
      <c r="O175" s="561"/>
      <c r="P175" s="558"/>
      <c r="Q175" s="641"/>
      <c r="R175" s="641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5"/>
      <c r="AN175" s="35"/>
      <c r="AO175" s="35"/>
      <c r="AP175" s="35"/>
      <c r="AQ175" s="35"/>
      <c r="AR175" s="35"/>
      <c r="AS175" s="35"/>
      <c r="AT175" s="35"/>
      <c r="AU175" s="35"/>
      <c r="AV175" s="35"/>
      <c r="AW175" s="35"/>
      <c r="AX175" s="35"/>
      <c r="AY175" s="35"/>
      <c r="AZ175" s="35"/>
      <c r="BA175" s="35"/>
      <c r="BB175" s="35"/>
      <c r="BC175" s="35"/>
      <c r="BD175" s="35"/>
      <c r="BE175" s="35"/>
      <c r="BF175" s="35"/>
      <c r="BG175" s="35"/>
      <c r="BH175" s="35"/>
      <c r="BI175" s="35"/>
      <c r="BJ175" s="35"/>
      <c r="BK175" s="35"/>
      <c r="BL175" s="35"/>
      <c r="BM175" s="35"/>
      <c r="BN175" s="35"/>
      <c r="BO175" s="35"/>
      <c r="BP175" s="35"/>
      <c r="BQ175" s="35"/>
      <c r="BR175" s="35"/>
      <c r="BS175" s="35"/>
      <c r="BT175" s="35"/>
      <c r="BU175" s="35"/>
      <c r="BV175" s="35"/>
      <c r="BW175" s="35"/>
      <c r="BX175" s="35"/>
      <c r="BY175" s="35"/>
      <c r="BZ175" s="35"/>
      <c r="CA175" s="35"/>
      <c r="CB175" s="35"/>
      <c r="CC175" s="35"/>
      <c r="CD175" s="35"/>
      <c r="CE175" s="35"/>
      <c r="CF175" s="35"/>
      <c r="CG175" s="35"/>
      <c r="CH175" s="35"/>
      <c r="CI175" s="35"/>
      <c r="CJ175" s="35"/>
      <c r="CK175" s="35"/>
      <c r="CL175" s="35"/>
      <c r="CM175" s="35"/>
      <c r="CN175" s="35"/>
      <c r="CO175" s="35"/>
      <c r="CP175" s="35"/>
      <c r="CQ175" s="35"/>
      <c r="CR175" s="35"/>
      <c r="CS175" s="35"/>
      <c r="CT175" s="35"/>
      <c r="CU175" s="35"/>
      <c r="CV175" s="35"/>
      <c r="CW175" s="35"/>
    </row>
    <row r="176" spans="1:101" ht="18" x14ac:dyDescent="0.2">
      <c r="A176" s="369"/>
      <c r="B176" s="243"/>
      <c r="C176" s="477"/>
      <c r="D176" s="563"/>
      <c r="E176" s="563"/>
      <c r="F176" s="561"/>
      <c r="G176" s="561"/>
      <c r="H176" s="561"/>
      <c r="I176" s="561"/>
      <c r="J176" s="561"/>
      <c r="K176" s="561"/>
      <c r="L176" s="561"/>
      <c r="M176" s="561"/>
      <c r="N176" s="561"/>
      <c r="O176" s="561"/>
      <c r="P176" s="558"/>
      <c r="Q176" s="641"/>
      <c r="R176" s="641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35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  <c r="BC176" s="35"/>
      <c r="BD176" s="35"/>
      <c r="BE176" s="35"/>
      <c r="BF176" s="35"/>
      <c r="BG176" s="35"/>
      <c r="BH176" s="35"/>
      <c r="BI176" s="35"/>
      <c r="BJ176" s="35"/>
      <c r="BK176" s="35"/>
      <c r="BL176" s="35"/>
      <c r="BM176" s="35"/>
      <c r="BN176" s="35"/>
      <c r="BO176" s="35"/>
      <c r="BP176" s="35"/>
      <c r="BQ176" s="35"/>
      <c r="BR176" s="35"/>
      <c r="BS176" s="35"/>
      <c r="BT176" s="35"/>
      <c r="BU176" s="35"/>
      <c r="BV176" s="35"/>
      <c r="BW176" s="35"/>
      <c r="BX176" s="35"/>
      <c r="BY176" s="35"/>
      <c r="BZ176" s="35"/>
      <c r="CA176" s="35"/>
      <c r="CB176" s="35"/>
      <c r="CC176" s="35"/>
      <c r="CD176" s="35"/>
      <c r="CE176" s="35"/>
      <c r="CF176" s="35"/>
      <c r="CG176" s="35"/>
      <c r="CH176" s="35"/>
      <c r="CI176" s="35"/>
      <c r="CJ176" s="35"/>
      <c r="CK176" s="35"/>
      <c r="CL176" s="35"/>
      <c r="CM176" s="35"/>
      <c r="CN176" s="35"/>
      <c r="CO176" s="35"/>
      <c r="CP176" s="35"/>
      <c r="CQ176" s="35"/>
      <c r="CR176" s="35"/>
      <c r="CS176" s="35"/>
      <c r="CT176" s="35"/>
      <c r="CU176" s="35"/>
      <c r="CV176" s="35"/>
      <c r="CW176" s="35"/>
    </row>
    <row r="177" spans="1:101" ht="18" x14ac:dyDescent="0.2">
      <c r="A177" s="275"/>
      <c r="B177" s="243"/>
      <c r="C177" s="244"/>
      <c r="D177" s="289"/>
      <c r="E177" s="245"/>
      <c r="F177" s="245"/>
      <c r="G177" s="554"/>
      <c r="H177" s="561"/>
      <c r="I177" s="245"/>
      <c r="J177" s="245"/>
      <c r="K177" s="245"/>
      <c r="L177" s="245"/>
      <c r="M177" s="245"/>
      <c r="N177" s="245"/>
      <c r="O177" s="245"/>
      <c r="P177" s="289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35"/>
      <c r="BK177" s="35"/>
      <c r="BL177" s="35"/>
      <c r="BM177" s="35"/>
      <c r="BN177" s="35"/>
      <c r="BO177" s="35"/>
      <c r="BP177" s="35"/>
      <c r="BQ177" s="35"/>
      <c r="BR177" s="35"/>
      <c r="BS177" s="35"/>
      <c r="BT177" s="35"/>
      <c r="BU177" s="35"/>
      <c r="BV177" s="35"/>
      <c r="BW177" s="35"/>
      <c r="BX177" s="35"/>
      <c r="BY177" s="35"/>
      <c r="BZ177" s="35"/>
      <c r="CA177" s="35"/>
      <c r="CB177" s="35"/>
      <c r="CC177" s="35"/>
      <c r="CD177" s="35"/>
      <c r="CE177" s="35"/>
      <c r="CF177" s="35"/>
      <c r="CG177" s="35"/>
      <c r="CH177" s="35"/>
      <c r="CI177" s="35"/>
      <c r="CJ177" s="35"/>
      <c r="CK177" s="35"/>
      <c r="CL177" s="35"/>
      <c r="CM177" s="35"/>
      <c r="CN177" s="35"/>
      <c r="CO177" s="35"/>
      <c r="CP177" s="35"/>
      <c r="CQ177" s="35"/>
      <c r="CR177" s="35"/>
      <c r="CS177" s="35"/>
      <c r="CT177" s="35"/>
      <c r="CU177" s="35"/>
      <c r="CV177" s="35"/>
      <c r="CW177" s="35"/>
    </row>
    <row r="178" spans="1:101" ht="18" x14ac:dyDescent="0.2">
      <c r="A178" s="275" t="s">
        <v>860</v>
      </c>
      <c r="B178" s="243"/>
      <c r="C178" s="244"/>
      <c r="D178" s="289"/>
      <c r="E178" s="245"/>
      <c r="F178" s="245"/>
      <c r="G178" s="554"/>
      <c r="H178" s="561"/>
      <c r="I178" s="245"/>
      <c r="J178" s="245"/>
      <c r="K178" s="245"/>
      <c r="L178" s="245"/>
      <c r="M178" s="245"/>
      <c r="N178" s="245"/>
      <c r="O178" s="245"/>
      <c r="P178" s="289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35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  <c r="BC178" s="35"/>
      <c r="BD178" s="35"/>
      <c r="BE178" s="35"/>
      <c r="BF178" s="35"/>
      <c r="BG178" s="35"/>
      <c r="BH178" s="35"/>
      <c r="BI178" s="35"/>
      <c r="BJ178" s="35"/>
      <c r="BK178" s="35"/>
      <c r="BL178" s="35"/>
      <c r="BM178" s="35"/>
      <c r="BN178" s="35"/>
      <c r="BO178" s="35"/>
      <c r="BP178" s="35"/>
      <c r="BQ178" s="35"/>
      <c r="BR178" s="35"/>
      <c r="BS178" s="35"/>
      <c r="BT178" s="35"/>
      <c r="BU178" s="35"/>
      <c r="BV178" s="35"/>
      <c r="BW178" s="35"/>
      <c r="BX178" s="35"/>
      <c r="BY178" s="35"/>
      <c r="BZ178" s="35"/>
      <c r="CA178" s="35"/>
      <c r="CB178" s="35"/>
      <c r="CC178" s="35"/>
      <c r="CD178" s="35"/>
      <c r="CE178" s="35"/>
      <c r="CF178" s="35"/>
      <c r="CG178" s="35"/>
      <c r="CH178" s="35"/>
      <c r="CI178" s="35"/>
      <c r="CJ178" s="35"/>
      <c r="CK178" s="35"/>
      <c r="CL178" s="35"/>
      <c r="CM178" s="35"/>
      <c r="CN178" s="35"/>
      <c r="CO178" s="35"/>
      <c r="CP178" s="35"/>
      <c r="CQ178" s="35"/>
      <c r="CR178" s="35"/>
      <c r="CS178" s="35"/>
      <c r="CT178" s="35"/>
      <c r="CU178" s="35"/>
      <c r="CV178" s="35"/>
      <c r="CW178" s="35"/>
    </row>
    <row r="179" spans="1:101" ht="18" x14ac:dyDescent="0.2">
      <c r="A179" s="286"/>
      <c r="B179" s="243"/>
      <c r="C179" s="244"/>
      <c r="D179" s="289"/>
      <c r="E179" s="245"/>
      <c r="F179" s="245"/>
      <c r="G179" s="554"/>
      <c r="H179" s="245"/>
      <c r="I179" s="245"/>
      <c r="J179" s="245"/>
      <c r="K179" s="245"/>
      <c r="L179" s="245"/>
      <c r="M179" s="245"/>
      <c r="N179" s="245"/>
      <c r="O179" s="245"/>
      <c r="P179" s="289"/>
      <c r="R179" s="35"/>
      <c r="S179" s="35"/>
      <c r="T179" s="35"/>
      <c r="U179" s="35"/>
      <c r="V179" s="35"/>
      <c r="W179" s="35"/>
    </row>
    <row r="180" spans="1:101" ht="18" x14ac:dyDescent="0.2">
      <c r="A180" s="251" t="s">
        <v>730</v>
      </c>
      <c r="B180" s="269"/>
      <c r="C180" s="251"/>
      <c r="D180" s="361"/>
      <c r="E180" s="361"/>
      <c r="F180" s="361"/>
      <c r="G180" s="560"/>
      <c r="H180" s="361"/>
      <c r="I180" s="361"/>
      <c r="J180" s="361"/>
      <c r="K180" s="361"/>
      <c r="L180" s="361"/>
      <c r="M180" s="361"/>
      <c r="N180" s="361"/>
      <c r="O180" s="361"/>
      <c r="P180" s="289"/>
      <c r="R180" s="35"/>
      <c r="S180" s="35"/>
      <c r="T180" s="35"/>
      <c r="U180" s="35"/>
      <c r="V180" s="35"/>
      <c r="W180" s="35"/>
    </row>
    <row r="181" spans="1:101" ht="18" x14ac:dyDescent="0.2">
      <c r="A181" s="275"/>
      <c r="B181" s="269"/>
      <c r="C181" s="251"/>
      <c r="D181" s="295"/>
      <c r="E181" s="295"/>
      <c r="F181" s="295"/>
      <c r="G181" s="559"/>
      <c r="H181" s="295"/>
      <c r="I181" s="295"/>
      <c r="J181" s="295"/>
      <c r="K181" s="295"/>
      <c r="L181" s="295"/>
      <c r="M181" s="295"/>
      <c r="N181" s="295"/>
      <c r="O181" s="295"/>
      <c r="P181" s="289"/>
      <c r="R181" s="35"/>
      <c r="S181" s="35"/>
      <c r="T181" s="35"/>
      <c r="U181" s="35"/>
      <c r="V181" s="35"/>
      <c r="W181" s="35"/>
    </row>
    <row r="182" spans="1:101" ht="18" x14ac:dyDescent="0.2">
      <c r="A182" s="286"/>
      <c r="B182" s="243"/>
      <c r="C182" s="287" t="s">
        <v>103</v>
      </c>
      <c r="D182" s="288">
        <f>SUM(D4:D178)</f>
        <v>0</v>
      </c>
      <c r="E182" s="288">
        <f>SUM(E4:E178)</f>
        <v>0</v>
      </c>
      <c r="F182" s="288">
        <f>SUM(F8:F178)</f>
        <v>0</v>
      </c>
      <c r="G182" s="557">
        <f>SUM(G4:G178)</f>
        <v>0</v>
      </c>
      <c r="H182" s="564">
        <f>SUM(H8:H178)</f>
        <v>0</v>
      </c>
      <c r="I182" s="288">
        <f>SUM(I8:I178)</f>
        <v>0</v>
      </c>
      <c r="J182" s="288">
        <f>SUM(J8:J178)</f>
        <v>0</v>
      </c>
      <c r="K182" s="288">
        <f>SUM(K4:K178)</f>
        <v>0</v>
      </c>
      <c r="L182" s="288">
        <f>SUM(L4:L178)</f>
        <v>0</v>
      </c>
      <c r="M182" s="288">
        <f>SUM(M4:M178)</f>
        <v>0</v>
      </c>
      <c r="N182" s="288">
        <f>SUM(N8:N178)</f>
        <v>0</v>
      </c>
      <c r="O182" s="288">
        <f>SUM(O8:O178)</f>
        <v>0</v>
      </c>
      <c r="P182" s="289"/>
      <c r="R182" s="35"/>
    </row>
    <row r="183" spans="1:101" ht="18" x14ac:dyDescent="0.2">
      <c r="A183" s="286"/>
      <c r="B183" s="243"/>
      <c r="C183" s="289"/>
      <c r="D183" s="289"/>
      <c r="E183" s="289"/>
      <c r="F183" s="289"/>
      <c r="G183" s="558"/>
      <c r="H183" s="289"/>
      <c r="I183" s="289"/>
      <c r="J183" s="289"/>
      <c r="K183" s="289"/>
      <c r="L183" s="289"/>
      <c r="M183" s="289"/>
      <c r="N183" s="248"/>
      <c r="O183" s="248"/>
      <c r="P183" s="289"/>
      <c r="R183" s="35"/>
    </row>
    <row r="184" spans="1:101" ht="18" x14ac:dyDescent="0.2">
      <c r="A184" s="286"/>
      <c r="B184" s="243"/>
      <c r="C184" s="244"/>
      <c r="D184" s="289"/>
      <c r="E184" s="289"/>
      <c r="F184" s="289"/>
      <c r="G184" s="558"/>
      <c r="H184" s="289"/>
      <c r="I184" s="289"/>
      <c r="J184" s="289"/>
      <c r="K184" s="289"/>
      <c r="L184" s="289"/>
      <c r="M184" s="289"/>
      <c r="N184" s="248"/>
      <c r="O184" s="248"/>
      <c r="P184" s="289"/>
    </row>
    <row r="185" spans="1:101" ht="18" x14ac:dyDescent="0.2">
      <c r="A185" s="286"/>
      <c r="B185" s="243"/>
      <c r="C185" s="244"/>
      <c r="D185" s="289"/>
      <c r="E185" s="289"/>
      <c r="F185" s="289"/>
      <c r="G185" s="558"/>
      <c r="H185" s="289"/>
      <c r="I185" s="289"/>
      <c r="J185" s="289"/>
      <c r="K185" s="289"/>
      <c r="L185" s="289"/>
      <c r="M185" s="289"/>
      <c r="N185" s="248"/>
      <c r="O185" s="248"/>
      <c r="P185" s="289"/>
    </row>
    <row r="186" spans="1:101" ht="18" x14ac:dyDescent="0.2">
      <c r="A186" s="286"/>
      <c r="B186" s="243"/>
      <c r="C186" s="244"/>
      <c r="D186" s="289"/>
      <c r="E186" s="289"/>
      <c r="F186" s="289"/>
      <c r="G186" s="558"/>
      <c r="H186" s="289"/>
      <c r="I186" s="289"/>
      <c r="J186" s="289"/>
      <c r="K186" s="289"/>
      <c r="L186" s="289"/>
      <c r="M186" s="289"/>
      <c r="N186" s="248"/>
      <c r="O186" s="248"/>
      <c r="P186" s="289"/>
    </row>
    <row r="187" spans="1:101" ht="18" x14ac:dyDescent="0.2">
      <c r="A187" s="286"/>
      <c r="B187" s="243"/>
      <c r="C187" s="244"/>
      <c r="D187" s="289"/>
      <c r="E187" s="289"/>
      <c r="F187" s="289"/>
      <c r="G187" s="558"/>
      <c r="H187" s="289"/>
      <c r="I187" s="289"/>
      <c r="J187" s="289"/>
      <c r="K187" s="289"/>
      <c r="L187" s="289"/>
      <c r="M187" s="289"/>
      <c r="N187" s="248"/>
      <c r="O187" s="248"/>
      <c r="P187" s="289"/>
    </row>
    <row r="188" spans="1:101" ht="18" x14ac:dyDescent="0.2">
      <c r="A188" s="286"/>
      <c r="B188" s="243"/>
      <c r="C188" s="289"/>
      <c r="D188" s="289"/>
      <c r="E188" s="289"/>
      <c r="F188" s="289"/>
      <c r="G188" s="558"/>
      <c r="H188" s="289"/>
      <c r="I188" s="289"/>
      <c r="J188" s="289"/>
      <c r="K188" s="289"/>
      <c r="L188" s="289"/>
      <c r="M188" s="289"/>
      <c r="N188" s="248"/>
      <c r="O188" s="248"/>
      <c r="P188" s="289"/>
    </row>
    <row r="189" spans="1:101" ht="18" x14ac:dyDescent="0.2">
      <c r="A189" s="286"/>
      <c r="B189" s="243"/>
      <c r="C189" s="371" t="s">
        <v>880</v>
      </c>
      <c r="D189" s="289"/>
      <c r="E189" s="289"/>
      <c r="F189" s="289"/>
      <c r="G189" s="558"/>
      <c r="H189" s="289"/>
      <c r="I189" s="289"/>
      <c r="J189" s="289"/>
      <c r="K189" s="289"/>
      <c r="L189" s="289"/>
      <c r="M189" s="289"/>
      <c r="N189" s="248"/>
      <c r="O189" s="248"/>
      <c r="P189" s="289"/>
    </row>
    <row r="190" spans="1:101" ht="18" x14ac:dyDescent="0.2">
      <c r="A190" s="286"/>
      <c r="B190" s="243"/>
      <c r="C190" s="372" t="s">
        <v>878</v>
      </c>
      <c r="D190" s="357">
        <f t="shared" ref="D190:O190" si="0">SUM(D40:D178)</f>
        <v>0</v>
      </c>
      <c r="E190" s="357">
        <f t="shared" si="0"/>
        <v>0</v>
      </c>
      <c r="F190" s="357">
        <f t="shared" si="0"/>
        <v>0</v>
      </c>
      <c r="G190" s="357">
        <f t="shared" si="0"/>
        <v>0</v>
      </c>
      <c r="H190" s="357">
        <f t="shared" si="0"/>
        <v>0</v>
      </c>
      <c r="I190" s="357">
        <f t="shared" si="0"/>
        <v>0</v>
      </c>
      <c r="J190" s="357">
        <f t="shared" si="0"/>
        <v>0</v>
      </c>
      <c r="K190" s="357">
        <f t="shared" si="0"/>
        <v>0</v>
      </c>
      <c r="L190" s="357">
        <f t="shared" si="0"/>
        <v>0</v>
      </c>
      <c r="M190" s="357">
        <f t="shared" si="0"/>
        <v>0</v>
      </c>
      <c r="N190" s="357">
        <f t="shared" si="0"/>
        <v>0</v>
      </c>
      <c r="O190" s="357">
        <f t="shared" si="0"/>
        <v>0</v>
      </c>
      <c r="P190" s="289"/>
    </row>
    <row r="191" spans="1:101" ht="18" x14ac:dyDescent="0.2">
      <c r="A191" s="275"/>
      <c r="B191" s="243"/>
      <c r="C191" s="373" t="s">
        <v>877</v>
      </c>
      <c r="D191" s="357">
        <f t="shared" ref="D191:O191" si="1">SUM(D4:D39)</f>
        <v>0</v>
      </c>
      <c r="E191" s="357">
        <f t="shared" si="1"/>
        <v>0</v>
      </c>
      <c r="F191" s="357">
        <f t="shared" si="1"/>
        <v>0</v>
      </c>
      <c r="G191" s="357">
        <f t="shared" si="1"/>
        <v>0</v>
      </c>
      <c r="H191" s="357">
        <f t="shared" si="1"/>
        <v>0</v>
      </c>
      <c r="I191" s="357">
        <f t="shared" si="1"/>
        <v>0</v>
      </c>
      <c r="J191" s="357">
        <f t="shared" si="1"/>
        <v>0</v>
      </c>
      <c r="K191" s="357">
        <f t="shared" si="1"/>
        <v>0</v>
      </c>
      <c r="L191" s="357">
        <f t="shared" si="1"/>
        <v>0</v>
      </c>
      <c r="M191" s="357">
        <f t="shared" si="1"/>
        <v>0</v>
      </c>
      <c r="N191" s="357">
        <f t="shared" si="1"/>
        <v>0</v>
      </c>
      <c r="O191" s="357">
        <f t="shared" si="1"/>
        <v>0</v>
      </c>
      <c r="P191" s="289"/>
    </row>
    <row r="192" spans="1:101" ht="18" x14ac:dyDescent="0.2">
      <c r="A192" s="275"/>
      <c r="B192" s="243"/>
      <c r="C192" s="289"/>
      <c r="D192" s="289"/>
      <c r="E192" s="289"/>
      <c r="F192" s="289"/>
      <c r="G192" s="289"/>
      <c r="H192" s="289"/>
      <c r="I192" s="289"/>
      <c r="J192" s="289" t="s">
        <v>1165</v>
      </c>
      <c r="K192" s="289"/>
      <c r="L192" s="289"/>
      <c r="M192" s="289"/>
      <c r="N192" s="248"/>
      <c r="O192" s="248"/>
      <c r="P192" s="289"/>
    </row>
    <row r="193" spans="1:16" ht="18" x14ac:dyDescent="0.2">
      <c r="A193" s="275"/>
      <c r="B193" s="243"/>
      <c r="C193" s="289"/>
      <c r="D193" s="289"/>
      <c r="E193" s="289"/>
      <c r="F193" s="289"/>
      <c r="G193" s="289"/>
      <c r="H193" s="289"/>
      <c r="I193" s="289"/>
      <c r="J193" s="289"/>
      <c r="K193" s="289"/>
      <c r="L193" s="289"/>
      <c r="M193" s="289"/>
      <c r="N193" s="248"/>
      <c r="O193" s="248"/>
      <c r="P193" s="289"/>
    </row>
    <row r="194" spans="1:16" ht="18" x14ac:dyDescent="0.2">
      <c r="A194" s="275"/>
      <c r="B194" s="243"/>
      <c r="C194" s="289"/>
      <c r="D194" s="289"/>
      <c r="E194" s="289"/>
      <c r="F194" s="289"/>
      <c r="G194" s="289"/>
      <c r="H194" s="289"/>
      <c r="I194" s="289"/>
      <c r="J194" s="289"/>
      <c r="K194" s="289"/>
      <c r="L194" s="289"/>
      <c r="M194" s="289"/>
      <c r="N194" s="248"/>
      <c r="O194" s="248"/>
      <c r="P194" s="289"/>
    </row>
    <row r="195" spans="1:16" ht="18" x14ac:dyDescent="0.2">
      <c r="A195" s="275"/>
      <c r="B195" s="243"/>
      <c r="C195" s="289"/>
      <c r="D195" s="289"/>
      <c r="E195" s="289"/>
      <c r="F195" s="289"/>
      <c r="G195" s="289"/>
      <c r="H195" s="289"/>
      <c r="I195" s="289"/>
      <c r="J195" s="289"/>
      <c r="K195" s="289"/>
      <c r="L195" s="289"/>
      <c r="M195" s="289"/>
      <c r="N195" s="248"/>
      <c r="O195" s="248"/>
      <c r="P195" s="289"/>
    </row>
    <row r="196" spans="1:16" ht="18" x14ac:dyDescent="0.2">
      <c r="A196" s="318"/>
      <c r="B196" s="243"/>
      <c r="C196" s="289"/>
      <c r="D196" s="289"/>
      <c r="E196" s="289"/>
      <c r="F196" s="289"/>
      <c r="G196" s="289"/>
      <c r="H196" s="289"/>
      <c r="I196" s="289"/>
      <c r="J196" s="289"/>
      <c r="K196" s="289"/>
      <c r="L196" s="289"/>
      <c r="M196" s="289"/>
      <c r="N196" s="248"/>
      <c r="O196" s="248"/>
      <c r="P196" s="289"/>
    </row>
    <row r="197" spans="1:16" ht="18" x14ac:dyDescent="0.2">
      <c r="A197" s="286"/>
      <c r="B197" s="243"/>
      <c r="C197" s="244"/>
      <c r="D197" s="289"/>
      <c r="E197" s="289"/>
      <c r="F197" s="289"/>
      <c r="G197" s="289"/>
      <c r="H197" s="289"/>
      <c r="I197" s="289"/>
      <c r="J197" s="289"/>
      <c r="K197" s="289"/>
      <c r="L197" s="289"/>
      <c r="M197" s="289"/>
      <c r="N197" s="248"/>
      <c r="O197" s="248"/>
      <c r="P197" s="289"/>
    </row>
    <row r="198" spans="1:16" ht="18" x14ac:dyDescent="0.2">
      <c r="A198" s="286"/>
      <c r="B198" s="243"/>
      <c r="C198" s="244"/>
      <c r="D198" s="289"/>
      <c r="E198" s="289"/>
      <c r="F198" s="289"/>
      <c r="G198" s="289"/>
      <c r="H198" s="289"/>
      <c r="I198" s="289"/>
      <c r="J198" s="289"/>
      <c r="K198" s="289"/>
      <c r="L198" s="289"/>
      <c r="M198" s="289"/>
      <c r="N198" s="248"/>
      <c r="O198" s="248"/>
      <c r="P198" s="289"/>
    </row>
    <row r="201" spans="1:16" x14ac:dyDescent="0.2">
      <c r="A201" s="37"/>
    </row>
  </sheetData>
  <mergeCells count="2">
    <mergeCell ref="A1:O1"/>
    <mergeCell ref="A3:C3"/>
  </mergeCells>
  <pageMargins left="1" right="0" top="1" bottom="1" header="0" footer="0"/>
  <pageSetup scale="25" firstPageNumber="6" fitToHeight="2" orientation="landscape" r:id="rId1"/>
  <headerFooter alignWithMargins="0">
    <oddFooter>&amp;L&amp;8&amp;F  &amp;A&amp;R&amp;8&amp;D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  <pageSetUpPr fitToPage="1"/>
  </sheetPr>
  <dimension ref="A1:DD40944"/>
  <sheetViews>
    <sheetView zoomScale="70" zoomScaleNormal="70" workbookViewId="0">
      <selection activeCell="D2" sqref="D2:O2"/>
    </sheetView>
  </sheetViews>
  <sheetFormatPr defaultColWidth="16.33203125" defaultRowHeight="15" x14ac:dyDescent="0.2"/>
  <cols>
    <col min="1" max="1" width="17.6640625" style="50" customWidth="1"/>
    <col min="2" max="2" width="19.5546875" style="34" customWidth="1"/>
    <col min="3" max="3" width="22.5546875" style="34" customWidth="1"/>
    <col min="4" max="15" width="15.5546875" style="34" customWidth="1"/>
    <col min="16" max="107" width="16.33203125" style="34"/>
    <col min="108" max="16384" width="16.33203125" style="35"/>
  </cols>
  <sheetData>
    <row r="1" spans="1:108" ht="18" x14ac:dyDescent="0.2">
      <c r="A1" s="709" t="s">
        <v>635</v>
      </c>
      <c r="B1" s="710"/>
      <c r="C1" s="710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289"/>
    </row>
    <row r="2" spans="1:108" s="61" customFormat="1" ht="33" customHeight="1" x14ac:dyDescent="0.2">
      <c r="A2" s="239" t="s">
        <v>0</v>
      </c>
      <c r="B2" s="239" t="s">
        <v>1</v>
      </c>
      <c r="C2" s="241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  <c r="P2" s="240"/>
    </row>
    <row r="3" spans="1:108" ht="18" x14ac:dyDescent="0.2">
      <c r="A3" s="340" t="s">
        <v>648</v>
      </c>
      <c r="B3" s="289"/>
      <c r="C3" s="289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289"/>
    </row>
    <row r="4" spans="1:108" ht="18" x14ac:dyDescent="0.2">
      <c r="A4" s="367" t="s">
        <v>947</v>
      </c>
      <c r="B4" s="316" t="s">
        <v>951</v>
      </c>
      <c r="C4" s="289" t="s">
        <v>869</v>
      </c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89"/>
      <c r="DD4" s="34"/>
    </row>
    <row r="5" spans="1:108" ht="18" x14ac:dyDescent="0.2">
      <c r="A5" s="243">
        <v>5710249392</v>
      </c>
      <c r="B5" s="297" t="s">
        <v>943</v>
      </c>
      <c r="C5" s="297" t="s">
        <v>946</v>
      </c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289"/>
    </row>
    <row r="6" spans="1:108" ht="18" x14ac:dyDescent="0.2">
      <c r="A6" s="243"/>
      <c r="B6" s="289"/>
      <c r="C6" s="287" t="s">
        <v>727</v>
      </c>
      <c r="D6" s="298">
        <f t="shared" ref="D6:O6" si="0">SUM(D4:D5)</f>
        <v>0</v>
      </c>
      <c r="E6" s="298">
        <f t="shared" si="0"/>
        <v>0</v>
      </c>
      <c r="F6" s="298">
        <f t="shared" si="0"/>
        <v>0</v>
      </c>
      <c r="G6" s="298">
        <f t="shared" si="0"/>
        <v>0</v>
      </c>
      <c r="H6" s="298">
        <f t="shared" si="0"/>
        <v>0</v>
      </c>
      <c r="I6" s="298">
        <f t="shared" si="0"/>
        <v>0</v>
      </c>
      <c r="J6" s="298">
        <f t="shared" si="0"/>
        <v>0</v>
      </c>
      <c r="K6" s="298">
        <f t="shared" si="0"/>
        <v>0</v>
      </c>
      <c r="L6" s="298">
        <f t="shared" si="0"/>
        <v>0</v>
      </c>
      <c r="M6" s="298">
        <f t="shared" si="0"/>
        <v>0</v>
      </c>
      <c r="N6" s="298">
        <f t="shared" si="0"/>
        <v>0</v>
      </c>
      <c r="O6" s="298">
        <f t="shared" si="0"/>
        <v>0</v>
      </c>
      <c r="P6" s="289"/>
    </row>
    <row r="7" spans="1:108" s="60" customFormat="1" ht="18" x14ac:dyDescent="0.2">
      <c r="A7" s="243"/>
      <c r="B7" s="289"/>
      <c r="C7" s="289"/>
      <c r="D7" s="338"/>
      <c r="E7" s="338"/>
      <c r="F7" s="338"/>
      <c r="G7" s="338"/>
      <c r="H7" s="338"/>
      <c r="I7" s="338"/>
      <c r="J7" s="338"/>
      <c r="K7" s="338"/>
      <c r="L7" s="338"/>
      <c r="M7" s="338"/>
      <c r="N7" s="338"/>
      <c r="O7" s="338"/>
      <c r="P7" s="345"/>
    </row>
    <row r="8" spans="1:108" ht="18" x14ac:dyDescent="0.2">
      <c r="A8" s="375" t="s">
        <v>646</v>
      </c>
      <c r="B8" s="289"/>
      <c r="C8" s="289"/>
      <c r="D8" s="338"/>
      <c r="E8" s="338"/>
      <c r="F8" s="338"/>
      <c r="G8" s="338"/>
      <c r="H8" s="338"/>
      <c r="I8" s="338"/>
      <c r="J8" s="338"/>
      <c r="K8" s="338"/>
      <c r="L8" s="338"/>
      <c r="M8" s="338"/>
      <c r="N8" s="338"/>
      <c r="O8" s="338"/>
      <c r="P8" s="289"/>
    </row>
    <row r="9" spans="1:108" ht="18" x14ac:dyDescent="0.2">
      <c r="A9" s="243">
        <v>5710249392</v>
      </c>
      <c r="B9" s="297" t="s">
        <v>943</v>
      </c>
      <c r="C9" s="297" t="s">
        <v>946</v>
      </c>
      <c r="D9" s="330"/>
      <c r="E9" s="330"/>
      <c r="F9" s="330"/>
      <c r="G9" s="330"/>
      <c r="H9" s="330"/>
      <c r="I9" s="330"/>
      <c r="J9" s="330"/>
      <c r="K9" s="330"/>
      <c r="L9" s="330"/>
      <c r="M9" s="330"/>
      <c r="N9" s="330"/>
      <c r="O9" s="330"/>
      <c r="P9" s="289"/>
    </row>
    <row r="10" spans="1:108" ht="18" x14ac:dyDescent="0.2">
      <c r="A10" s="243"/>
      <c r="B10" s="289"/>
      <c r="C10" s="287" t="s">
        <v>727</v>
      </c>
      <c r="D10" s="298">
        <f t="shared" ref="D10:O10" si="1">SUM(D9)</f>
        <v>0</v>
      </c>
      <c r="E10" s="298">
        <f t="shared" si="1"/>
        <v>0</v>
      </c>
      <c r="F10" s="298">
        <f t="shared" si="1"/>
        <v>0</v>
      </c>
      <c r="G10" s="298">
        <f t="shared" si="1"/>
        <v>0</v>
      </c>
      <c r="H10" s="298">
        <f t="shared" si="1"/>
        <v>0</v>
      </c>
      <c r="I10" s="298">
        <f t="shared" si="1"/>
        <v>0</v>
      </c>
      <c r="J10" s="298">
        <f t="shared" si="1"/>
        <v>0</v>
      </c>
      <c r="K10" s="298">
        <f t="shared" si="1"/>
        <v>0</v>
      </c>
      <c r="L10" s="298">
        <f>SUM(L9)</f>
        <v>0</v>
      </c>
      <c r="M10" s="298">
        <f t="shared" si="1"/>
        <v>0</v>
      </c>
      <c r="N10" s="298">
        <f t="shared" si="1"/>
        <v>0</v>
      </c>
      <c r="O10" s="298">
        <f t="shared" si="1"/>
        <v>0</v>
      </c>
      <c r="P10" s="289"/>
    </row>
    <row r="11" spans="1:108" ht="18" x14ac:dyDescent="0.2">
      <c r="A11" s="243"/>
      <c r="B11" s="289"/>
      <c r="C11" s="289"/>
      <c r="D11" s="289"/>
      <c r="E11" s="289"/>
      <c r="F11" s="289"/>
      <c r="G11" s="289"/>
      <c r="H11" s="289"/>
      <c r="I11" s="289"/>
      <c r="J11" s="289"/>
      <c r="K11" s="289"/>
      <c r="L11" s="289"/>
      <c r="M11" s="289"/>
      <c r="N11" s="289"/>
      <c r="O11" s="289"/>
      <c r="P11" s="289"/>
    </row>
    <row r="12" spans="1:108" ht="18" x14ac:dyDescent="0.2">
      <c r="A12" s="242"/>
      <c r="B12" s="289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  <c r="O12" s="289"/>
      <c r="P12" s="289"/>
    </row>
    <row r="13" spans="1:108" ht="18" x14ac:dyDescent="0.2">
      <c r="A13" s="243"/>
      <c r="B13" s="289"/>
      <c r="C13" s="289"/>
      <c r="D13" s="289"/>
      <c r="E13" s="289"/>
      <c r="F13" s="289"/>
      <c r="G13" s="289"/>
      <c r="H13" s="289"/>
      <c r="I13" s="289"/>
      <c r="J13" s="289"/>
      <c r="K13" s="289"/>
      <c r="L13" s="289"/>
      <c r="M13" s="289"/>
      <c r="N13" s="289"/>
      <c r="O13" s="289"/>
      <c r="P13" s="289"/>
    </row>
    <row r="14" spans="1:108" ht="18" x14ac:dyDescent="0.2">
      <c r="A14" s="243"/>
      <c r="B14" s="289"/>
      <c r="C14" s="371" t="s">
        <v>103</v>
      </c>
      <c r="D14" s="376">
        <f t="shared" ref="D14:O14" si="2">D6+D10</f>
        <v>0</v>
      </c>
      <c r="E14" s="376">
        <f t="shared" si="2"/>
        <v>0</v>
      </c>
      <c r="F14" s="376">
        <f t="shared" si="2"/>
        <v>0</v>
      </c>
      <c r="G14" s="376">
        <f t="shared" si="2"/>
        <v>0</v>
      </c>
      <c r="H14" s="376">
        <f t="shared" si="2"/>
        <v>0</v>
      </c>
      <c r="I14" s="376">
        <f t="shared" si="2"/>
        <v>0</v>
      </c>
      <c r="J14" s="376">
        <f t="shared" si="2"/>
        <v>0</v>
      </c>
      <c r="K14" s="376">
        <f>K6+K10</f>
        <v>0</v>
      </c>
      <c r="L14" s="376">
        <f>L6+L10</f>
        <v>0</v>
      </c>
      <c r="M14" s="376">
        <f t="shared" si="2"/>
        <v>0</v>
      </c>
      <c r="N14" s="376">
        <f t="shared" si="2"/>
        <v>0</v>
      </c>
      <c r="O14" s="376">
        <f t="shared" si="2"/>
        <v>0</v>
      </c>
      <c r="P14" s="289"/>
    </row>
    <row r="15" spans="1:108" ht="18" x14ac:dyDescent="0.2">
      <c r="A15" s="243"/>
      <c r="B15" s="289"/>
      <c r="C15" s="289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289"/>
    </row>
    <row r="16" spans="1:108" ht="18" x14ac:dyDescent="0.2">
      <c r="A16" s="243"/>
      <c r="B16" s="289"/>
      <c r="C16" s="289"/>
      <c r="D16" s="289"/>
      <c r="E16" s="289"/>
      <c r="F16" s="289"/>
      <c r="G16" s="289"/>
      <c r="H16" s="289"/>
      <c r="I16" s="289"/>
      <c r="J16" s="289"/>
      <c r="K16" s="289"/>
      <c r="L16" s="289"/>
      <c r="M16" s="289"/>
      <c r="N16" s="289"/>
      <c r="O16" s="289"/>
      <c r="P16" s="289"/>
    </row>
    <row r="17" spans="1:16" ht="18" x14ac:dyDescent="0.2">
      <c r="A17" s="243"/>
      <c r="B17" s="289"/>
      <c r="C17" s="289"/>
      <c r="D17" s="289"/>
      <c r="E17" s="289"/>
      <c r="F17" s="289"/>
      <c r="G17" s="289"/>
      <c r="H17" s="289"/>
      <c r="I17" s="289"/>
      <c r="J17" s="289"/>
      <c r="K17" s="289"/>
      <c r="L17" s="289"/>
      <c r="M17" s="289"/>
      <c r="N17" s="289"/>
      <c r="O17" s="289"/>
      <c r="P17" s="289"/>
    </row>
    <row r="18" spans="1:16" ht="18" x14ac:dyDescent="0.2">
      <c r="A18" s="243"/>
      <c r="B18" s="377"/>
      <c r="C18" s="287" t="s">
        <v>924</v>
      </c>
      <c r="D18" s="442">
        <v>1084.33</v>
      </c>
      <c r="E18" s="442">
        <v>1362.53</v>
      </c>
      <c r="F18" s="442">
        <f>1275.39-78.6</f>
        <v>1196.7900000000002</v>
      </c>
      <c r="G18" s="442">
        <v>826.6</v>
      </c>
      <c r="H18" s="442">
        <v>738.76</v>
      </c>
      <c r="I18" s="442">
        <v>884.49</v>
      </c>
      <c r="J18" s="442">
        <v>834.79</v>
      </c>
      <c r="K18" s="442">
        <f>811.9-38.39</f>
        <v>773.51</v>
      </c>
      <c r="L18" s="442">
        <v>895.5</v>
      </c>
      <c r="M18" s="442"/>
      <c r="N18" s="442"/>
      <c r="O18" s="442"/>
      <c r="P18" s="289"/>
    </row>
    <row r="19" spans="1:16" ht="18" x14ac:dyDescent="0.2">
      <c r="A19" s="243"/>
      <c r="B19" s="289"/>
      <c r="C19" s="334" t="s">
        <v>864</v>
      </c>
      <c r="D19" s="551">
        <f t="shared" ref="D19:O19" si="3">D18*0.5</f>
        <v>542.16499999999996</v>
      </c>
      <c r="E19" s="551">
        <f t="shared" si="3"/>
        <v>681.26499999999999</v>
      </c>
      <c r="F19" s="551">
        <f t="shared" si="3"/>
        <v>598.3950000000001</v>
      </c>
      <c r="G19" s="551">
        <f t="shared" si="3"/>
        <v>413.3</v>
      </c>
      <c r="H19" s="551">
        <f t="shared" si="3"/>
        <v>369.38</v>
      </c>
      <c r="I19" s="551">
        <f>I18*0.5</f>
        <v>442.245</v>
      </c>
      <c r="J19" s="551">
        <f t="shared" si="3"/>
        <v>417.39499999999998</v>
      </c>
      <c r="K19" s="551">
        <f>K18*0.5</f>
        <v>386.755</v>
      </c>
      <c r="L19" s="551">
        <f t="shared" si="3"/>
        <v>447.75</v>
      </c>
      <c r="M19" s="551">
        <f t="shared" si="3"/>
        <v>0</v>
      </c>
      <c r="N19" s="442">
        <f t="shared" si="3"/>
        <v>0</v>
      </c>
      <c r="O19" s="442">
        <f t="shared" si="3"/>
        <v>0</v>
      </c>
      <c r="P19" s="289"/>
    </row>
    <row r="20" spans="1:16" ht="18" x14ac:dyDescent="0.2">
      <c r="A20" s="243"/>
      <c r="B20" s="289"/>
      <c r="C20" s="334" t="s">
        <v>865</v>
      </c>
      <c r="D20" s="551">
        <f t="shared" ref="D20:O20" si="4">D18*0.5</f>
        <v>542.16499999999996</v>
      </c>
      <c r="E20" s="551">
        <f t="shared" si="4"/>
        <v>681.26499999999999</v>
      </c>
      <c r="F20" s="551">
        <f t="shared" si="4"/>
        <v>598.3950000000001</v>
      </c>
      <c r="G20" s="551">
        <f t="shared" si="4"/>
        <v>413.3</v>
      </c>
      <c r="H20" s="551">
        <f t="shared" si="4"/>
        <v>369.38</v>
      </c>
      <c r="I20" s="551">
        <f t="shared" si="4"/>
        <v>442.245</v>
      </c>
      <c r="J20" s="551">
        <f t="shared" si="4"/>
        <v>417.39499999999998</v>
      </c>
      <c r="K20" s="551">
        <f t="shared" si="4"/>
        <v>386.755</v>
      </c>
      <c r="L20" s="551">
        <f t="shared" si="4"/>
        <v>447.75</v>
      </c>
      <c r="M20" s="551">
        <f t="shared" si="4"/>
        <v>0</v>
      </c>
      <c r="N20" s="442">
        <f t="shared" si="4"/>
        <v>0</v>
      </c>
      <c r="O20" s="442">
        <f t="shared" si="4"/>
        <v>0</v>
      </c>
      <c r="P20" s="289"/>
    </row>
    <row r="21" spans="1:16" ht="18" x14ac:dyDescent="0.2">
      <c r="A21" s="243"/>
      <c r="B21" s="289"/>
      <c r="C21" s="289"/>
      <c r="D21" s="289"/>
      <c r="E21" s="289"/>
      <c r="F21" s="289"/>
      <c r="G21" s="289"/>
      <c r="H21" s="289"/>
      <c r="I21" s="289"/>
      <c r="J21" s="289"/>
      <c r="K21" s="289"/>
      <c r="L21" s="289"/>
      <c r="M21" s="289"/>
      <c r="N21" s="289"/>
      <c r="O21" s="289"/>
      <c r="P21" s="289"/>
    </row>
    <row r="22" spans="1:16" ht="18" x14ac:dyDescent="0.2">
      <c r="A22" s="243"/>
      <c r="B22" s="289"/>
      <c r="C22" s="289"/>
      <c r="D22" s="289"/>
      <c r="E22" s="289"/>
      <c r="F22" s="289"/>
      <c r="G22" s="289"/>
      <c r="H22" s="289"/>
      <c r="I22" s="289"/>
      <c r="J22" s="289"/>
      <c r="K22" s="289"/>
      <c r="L22" s="289"/>
      <c r="M22" s="289"/>
      <c r="N22" s="289"/>
      <c r="O22" s="289"/>
      <c r="P22" s="289"/>
    </row>
    <row r="24" spans="1:16" x14ac:dyDescent="0.2">
      <c r="D24" s="722" t="s">
        <v>948</v>
      </c>
      <c r="E24" s="723"/>
      <c r="F24" s="723"/>
      <c r="G24" s="723"/>
      <c r="H24" s="723"/>
      <c r="I24" s="723"/>
      <c r="J24" s="723"/>
    </row>
    <row r="40944" spans="1:1" x14ac:dyDescent="0.2">
      <c r="A40944" s="50">
        <f>SUM(A1:A40943)</f>
        <v>11420498784</v>
      </c>
    </row>
  </sheetData>
  <mergeCells count="2">
    <mergeCell ref="A1:C1"/>
    <mergeCell ref="D24:J24"/>
  </mergeCells>
  <pageMargins left="1" right="0" top="1" bottom="1" header="0" footer="0"/>
  <pageSetup scale="42" firstPageNumber="6" orientation="landscape" r:id="rId1"/>
  <headerFooter alignWithMargins="0">
    <oddFooter>&amp;L&amp;8&amp;F  &amp;A&amp;R&amp;8&amp;D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  <pageSetUpPr fitToPage="1"/>
  </sheetPr>
  <dimension ref="A1:DP40998"/>
  <sheetViews>
    <sheetView zoomScale="70" zoomScaleNormal="70" workbookViewId="0">
      <selection activeCell="D2" sqref="D2:O2"/>
    </sheetView>
  </sheetViews>
  <sheetFormatPr defaultColWidth="16.33203125" defaultRowHeight="15" x14ac:dyDescent="0.2"/>
  <cols>
    <col min="1" max="1" width="12.5546875" style="49" customWidth="1"/>
    <col min="2" max="2" width="13.5546875" style="34" bestFit="1" customWidth="1"/>
    <col min="3" max="3" width="39.5546875" style="47" customWidth="1"/>
    <col min="4" max="4" width="14.88671875" style="93" customWidth="1"/>
    <col min="5" max="15" width="14.88671875" style="62" customWidth="1"/>
    <col min="16" max="17" width="16.33203125" style="48"/>
    <col min="18" max="103" width="16.33203125" style="34"/>
    <col min="104" max="16384" width="16.33203125" style="35"/>
  </cols>
  <sheetData>
    <row r="1" spans="1:120" ht="14.1" customHeight="1" x14ac:dyDescent="0.2">
      <c r="A1" s="724" t="s">
        <v>636</v>
      </c>
      <c r="B1" s="706"/>
      <c r="C1" s="706"/>
      <c r="D1" s="161"/>
      <c r="E1" s="162"/>
      <c r="F1" s="162"/>
      <c r="G1" s="162"/>
      <c r="H1" s="162"/>
      <c r="I1" s="94"/>
      <c r="J1" s="94"/>
      <c r="K1" s="94"/>
      <c r="L1" s="94"/>
      <c r="M1" s="94"/>
      <c r="N1" s="94"/>
      <c r="O1" s="94"/>
    </row>
    <row r="2" spans="1:120" s="61" customFormat="1" ht="33" customHeight="1" x14ac:dyDescent="0.2">
      <c r="A2" s="163" t="s">
        <v>0</v>
      </c>
      <c r="B2" s="163" t="s">
        <v>1</v>
      </c>
      <c r="C2" s="164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</row>
    <row r="3" spans="1:120" ht="14.1" customHeight="1" x14ac:dyDescent="0.2">
      <c r="A3" s="165" t="s">
        <v>735</v>
      </c>
      <c r="B3" s="159"/>
      <c r="C3" s="160"/>
      <c r="D3" s="166"/>
      <c r="E3" s="167"/>
      <c r="F3" s="167"/>
      <c r="G3" s="167"/>
      <c r="H3" s="167"/>
    </row>
    <row r="4" spans="1:120" s="39" customFormat="1" ht="19.899999999999999" customHeight="1" x14ac:dyDescent="0.2">
      <c r="A4" s="498">
        <v>6858855910</v>
      </c>
      <c r="B4" s="499" t="s">
        <v>395</v>
      </c>
      <c r="C4" s="500" t="s">
        <v>396</v>
      </c>
      <c r="D4" s="166"/>
      <c r="E4" s="167"/>
      <c r="F4" s="167"/>
      <c r="G4" s="167"/>
      <c r="H4" s="167"/>
      <c r="I4" s="62"/>
      <c r="J4" s="62"/>
      <c r="K4" s="62"/>
      <c r="L4" s="62"/>
      <c r="M4" s="62"/>
      <c r="N4" s="126"/>
      <c r="O4" s="62"/>
      <c r="P4" s="48"/>
      <c r="Q4" s="48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</row>
    <row r="5" spans="1:120" s="39" customFormat="1" ht="14.1" customHeight="1" x14ac:dyDescent="0.2">
      <c r="A5" s="158">
        <v>6858855659</v>
      </c>
      <c r="B5" s="169" t="s">
        <v>818</v>
      </c>
      <c r="C5" s="483" t="s">
        <v>397</v>
      </c>
      <c r="D5" s="166"/>
      <c r="E5" s="167"/>
      <c r="F5" s="167"/>
      <c r="G5" s="167"/>
      <c r="H5" s="167"/>
      <c r="I5" s="62"/>
      <c r="J5" s="62"/>
      <c r="K5" s="62"/>
      <c r="L5" s="62"/>
      <c r="M5" s="62"/>
      <c r="N5" s="62"/>
      <c r="O5" s="62"/>
      <c r="P5" s="48"/>
      <c r="Q5" s="48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</row>
    <row r="6" spans="1:120" ht="14.25" customHeight="1" x14ac:dyDescent="0.2">
      <c r="A6" s="158">
        <v>6852957626</v>
      </c>
      <c r="B6" s="170">
        <v>1010278831</v>
      </c>
      <c r="C6" s="483" t="s">
        <v>722</v>
      </c>
      <c r="D6" s="166"/>
      <c r="E6" s="171"/>
      <c r="F6" s="171"/>
      <c r="G6" s="171"/>
      <c r="H6" s="171"/>
      <c r="I6" s="75"/>
      <c r="J6" s="75"/>
      <c r="K6" s="75"/>
      <c r="L6" s="45"/>
      <c r="M6" s="75"/>
      <c r="N6" s="75"/>
      <c r="O6" s="75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</row>
    <row r="7" spans="1:120" ht="14.25" customHeight="1" x14ac:dyDescent="0.2">
      <c r="A7" s="158">
        <v>6859211305</v>
      </c>
      <c r="B7" s="170">
        <v>1010439709</v>
      </c>
      <c r="C7" s="483" t="s">
        <v>1067</v>
      </c>
      <c r="D7" s="166"/>
      <c r="E7" s="171"/>
      <c r="F7" s="171"/>
      <c r="G7" s="171"/>
      <c r="H7" s="171"/>
      <c r="I7" s="75"/>
      <c r="J7" s="75"/>
      <c r="K7" s="75"/>
      <c r="L7" s="45"/>
      <c r="M7" s="75"/>
      <c r="N7" s="75"/>
      <c r="O7" s="75"/>
      <c r="R7" s="575"/>
      <c r="S7" s="575"/>
      <c r="T7" s="575"/>
      <c r="U7" s="575"/>
      <c r="V7" s="575"/>
      <c r="W7" s="575"/>
      <c r="X7" s="575"/>
      <c r="Y7" s="575"/>
      <c r="Z7" s="575"/>
      <c r="AA7" s="575"/>
      <c r="AB7" s="575"/>
      <c r="AC7" s="575"/>
      <c r="AD7" s="575"/>
      <c r="AE7" s="575"/>
      <c r="AF7" s="575"/>
      <c r="AG7" s="575"/>
      <c r="AH7" s="575"/>
      <c r="AI7" s="575"/>
      <c r="AJ7" s="575"/>
      <c r="AK7" s="575"/>
      <c r="AL7" s="575"/>
      <c r="AM7" s="575"/>
      <c r="AN7" s="575"/>
      <c r="AO7" s="575"/>
      <c r="AP7" s="575"/>
      <c r="AQ7" s="575"/>
      <c r="AR7" s="575"/>
      <c r="AS7" s="575"/>
      <c r="AT7" s="575"/>
      <c r="AU7" s="575"/>
      <c r="AV7" s="575"/>
      <c r="AW7" s="575"/>
      <c r="AX7" s="575"/>
      <c r="AY7" s="575"/>
      <c r="AZ7" s="575"/>
      <c r="BA7" s="575"/>
      <c r="BB7" s="575"/>
      <c r="BC7" s="575"/>
      <c r="BD7" s="575"/>
      <c r="BE7" s="575"/>
      <c r="BF7" s="575"/>
      <c r="BG7" s="575"/>
      <c r="BH7" s="575"/>
      <c r="BI7" s="575"/>
      <c r="BJ7" s="575"/>
      <c r="BK7" s="575"/>
      <c r="BL7" s="575"/>
      <c r="BM7" s="575"/>
      <c r="BN7" s="575"/>
      <c r="BO7" s="575"/>
      <c r="BP7" s="575"/>
      <c r="BQ7" s="575"/>
      <c r="BR7" s="575"/>
      <c r="BS7" s="575"/>
      <c r="BT7" s="575"/>
      <c r="BU7" s="575"/>
      <c r="BV7" s="575"/>
      <c r="BW7" s="575"/>
      <c r="BX7" s="575"/>
      <c r="BY7" s="575"/>
      <c r="BZ7" s="575"/>
      <c r="CA7" s="575"/>
      <c r="CB7" s="575"/>
      <c r="CC7" s="575"/>
      <c r="CD7" s="575"/>
      <c r="CE7" s="575"/>
      <c r="CF7" s="575"/>
      <c r="CG7" s="575"/>
      <c r="CH7" s="575"/>
      <c r="CI7" s="575"/>
      <c r="CJ7" s="575"/>
      <c r="CK7" s="575"/>
      <c r="CL7" s="575"/>
      <c r="CM7" s="575"/>
      <c r="CN7" s="575"/>
      <c r="CO7" s="575"/>
      <c r="CP7" s="575"/>
      <c r="CQ7" s="575"/>
      <c r="CR7" s="575"/>
      <c r="CS7" s="575"/>
      <c r="CT7" s="575"/>
      <c r="CU7" s="575"/>
      <c r="CV7" s="575"/>
      <c r="CW7" s="575"/>
      <c r="CX7" s="575"/>
      <c r="CY7" s="575"/>
      <c r="CZ7" s="575"/>
      <c r="DA7" s="575"/>
      <c r="DB7" s="575"/>
      <c r="DC7" s="575"/>
      <c r="DD7" s="575"/>
      <c r="DE7" s="575"/>
      <c r="DF7" s="575"/>
      <c r="DG7" s="575"/>
      <c r="DH7" s="575"/>
      <c r="DI7" s="575"/>
      <c r="DJ7" s="575"/>
      <c r="DK7" s="575"/>
      <c r="DL7" s="575"/>
      <c r="DM7" s="575"/>
      <c r="DN7" s="575"/>
      <c r="DO7" s="575"/>
      <c r="DP7" s="575"/>
    </row>
    <row r="8" spans="1:120" s="56" customFormat="1" ht="14.1" customHeight="1" x14ac:dyDescent="0.2">
      <c r="A8" s="172" t="s">
        <v>398</v>
      </c>
      <c r="B8" s="173" t="s">
        <v>399</v>
      </c>
      <c r="C8" s="484" t="s">
        <v>400</v>
      </c>
      <c r="D8" s="174"/>
      <c r="E8" s="167"/>
      <c r="F8" s="167"/>
      <c r="G8" s="167"/>
      <c r="H8" s="167"/>
      <c r="I8" s="62"/>
      <c r="J8" s="62"/>
      <c r="K8" s="62"/>
      <c r="L8" s="62"/>
      <c r="M8" s="75"/>
      <c r="N8" s="62"/>
      <c r="O8" s="62"/>
      <c r="P8" s="54"/>
      <c r="Q8" s="54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  <c r="BZ8" s="55"/>
      <c r="CA8" s="55"/>
      <c r="CB8" s="55"/>
      <c r="CC8" s="55"/>
      <c r="CD8" s="55"/>
      <c r="CE8" s="55"/>
      <c r="CF8" s="55"/>
      <c r="CG8" s="55"/>
      <c r="CH8" s="55"/>
      <c r="CI8" s="55"/>
      <c r="CJ8" s="55"/>
      <c r="CK8" s="55"/>
      <c r="CL8" s="55"/>
      <c r="CM8" s="55"/>
      <c r="CN8" s="55"/>
      <c r="CO8" s="55"/>
      <c r="CP8" s="55"/>
      <c r="CQ8" s="55"/>
      <c r="CR8" s="55"/>
      <c r="CS8" s="55"/>
      <c r="CT8" s="55"/>
      <c r="CU8" s="55"/>
      <c r="CV8" s="55"/>
      <c r="CW8" s="55"/>
      <c r="CX8" s="55"/>
      <c r="CY8" s="55"/>
      <c r="CZ8" s="55"/>
      <c r="DA8" s="55"/>
      <c r="DB8" s="55"/>
      <c r="DC8" s="55"/>
      <c r="DD8" s="55"/>
      <c r="DE8" s="55"/>
      <c r="DF8" s="55"/>
      <c r="DG8" s="55"/>
      <c r="DH8" s="55"/>
      <c r="DI8" s="55"/>
      <c r="DJ8" s="55"/>
      <c r="DK8" s="55"/>
      <c r="DL8" s="55"/>
      <c r="DM8" s="55"/>
      <c r="DN8" s="55"/>
      <c r="DO8" s="55"/>
      <c r="DP8" s="55"/>
    </row>
    <row r="9" spans="1:120" ht="14.1" customHeight="1" x14ac:dyDescent="0.2">
      <c r="A9" s="158">
        <v>6858855305</v>
      </c>
      <c r="B9" s="170">
        <v>1006782964</v>
      </c>
      <c r="C9" s="483" t="s">
        <v>469</v>
      </c>
      <c r="D9" s="174"/>
      <c r="E9" s="174"/>
      <c r="F9" s="174"/>
      <c r="G9" s="174"/>
      <c r="H9" s="174"/>
      <c r="I9" s="75"/>
      <c r="J9" s="75"/>
      <c r="K9" s="75"/>
      <c r="L9" s="75"/>
      <c r="M9" s="75"/>
      <c r="N9" s="75"/>
      <c r="O9" s="75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</row>
    <row r="10" spans="1:120" ht="14.1" customHeight="1" x14ac:dyDescent="0.2">
      <c r="A10" s="158">
        <v>6858855464</v>
      </c>
      <c r="B10" s="168" t="s">
        <v>401</v>
      </c>
      <c r="C10" s="483" t="s">
        <v>402</v>
      </c>
      <c r="D10" s="174"/>
      <c r="E10" s="171"/>
      <c r="F10" s="171"/>
      <c r="G10" s="171"/>
      <c r="H10" s="171"/>
      <c r="I10" s="75"/>
      <c r="J10" s="75"/>
      <c r="K10" s="75"/>
      <c r="L10" s="75"/>
      <c r="M10" s="75"/>
      <c r="N10" s="75"/>
      <c r="O10" s="75"/>
      <c r="CP10" s="35"/>
      <c r="CQ10" s="35"/>
      <c r="CR10" s="35"/>
      <c r="CS10" s="35"/>
      <c r="CT10" s="35"/>
      <c r="CU10" s="35"/>
      <c r="CV10" s="35"/>
      <c r="CW10" s="35"/>
      <c r="CX10" s="35"/>
      <c r="CY10" s="35"/>
    </row>
    <row r="11" spans="1:120" ht="14.1" customHeight="1" x14ac:dyDescent="0.2">
      <c r="A11" s="172" t="s">
        <v>403</v>
      </c>
      <c r="B11" s="168" t="s">
        <v>404</v>
      </c>
      <c r="C11" s="483" t="s">
        <v>405</v>
      </c>
      <c r="D11" s="174"/>
      <c r="E11" s="171"/>
      <c r="F11" s="171"/>
      <c r="G11" s="171"/>
      <c r="H11" s="171"/>
      <c r="I11" s="75"/>
      <c r="J11" s="75"/>
      <c r="K11" s="75"/>
      <c r="L11" s="75"/>
      <c r="M11" s="75"/>
      <c r="N11" s="75"/>
      <c r="O11" s="75"/>
      <c r="CP11" s="35"/>
      <c r="CQ11" s="35"/>
      <c r="CR11" s="35"/>
      <c r="CS11" s="35"/>
      <c r="CT11" s="35"/>
      <c r="CU11" s="35"/>
      <c r="CV11" s="35"/>
      <c r="CW11" s="35"/>
      <c r="CX11" s="35"/>
      <c r="CY11" s="35"/>
    </row>
    <row r="12" spans="1:120" ht="14.1" customHeight="1" x14ac:dyDescent="0.2">
      <c r="A12" s="158">
        <v>6858855793</v>
      </c>
      <c r="B12" s="168" t="s">
        <v>406</v>
      </c>
      <c r="C12" s="483" t="s">
        <v>407</v>
      </c>
      <c r="D12" s="166"/>
      <c r="E12" s="171"/>
      <c r="F12" s="171"/>
      <c r="G12" s="171"/>
      <c r="H12" s="171"/>
      <c r="I12" s="75"/>
      <c r="J12" s="75"/>
      <c r="K12" s="75"/>
      <c r="L12" s="75"/>
      <c r="N12" s="75"/>
      <c r="O12" s="75"/>
      <c r="CP12" s="35"/>
      <c r="CQ12" s="35"/>
      <c r="CR12" s="35"/>
      <c r="CS12" s="35"/>
      <c r="CT12" s="35"/>
      <c r="CU12" s="35"/>
      <c r="CV12" s="35"/>
      <c r="CW12" s="35"/>
      <c r="CX12" s="35"/>
      <c r="CY12" s="35"/>
    </row>
    <row r="13" spans="1:120" ht="14.1" customHeight="1" x14ac:dyDescent="0.2">
      <c r="A13" s="158">
        <v>6858855055</v>
      </c>
      <c r="B13" s="168" t="s">
        <v>408</v>
      </c>
      <c r="C13" s="483" t="s">
        <v>409</v>
      </c>
      <c r="D13" s="166"/>
      <c r="E13" s="167"/>
      <c r="F13" s="167"/>
      <c r="G13" s="167"/>
      <c r="H13" s="167"/>
      <c r="CP13" s="35"/>
      <c r="CQ13" s="35"/>
      <c r="CR13" s="35"/>
      <c r="CS13" s="35"/>
      <c r="CT13" s="35"/>
      <c r="CU13" s="35"/>
      <c r="CV13" s="35"/>
      <c r="CW13" s="35"/>
      <c r="CX13" s="35"/>
      <c r="CY13" s="35"/>
    </row>
    <row r="14" spans="1:120" ht="14.1" customHeight="1" x14ac:dyDescent="0.2">
      <c r="A14" s="158">
        <v>6858855096</v>
      </c>
      <c r="B14" s="168" t="s">
        <v>410</v>
      </c>
      <c r="C14" s="483" t="s">
        <v>411</v>
      </c>
      <c r="D14" s="166"/>
      <c r="E14" s="167"/>
      <c r="F14" s="167"/>
      <c r="G14" s="167"/>
      <c r="H14" s="167"/>
      <c r="CP14" s="35"/>
      <c r="CQ14" s="35"/>
      <c r="CR14" s="35"/>
      <c r="CS14" s="35"/>
      <c r="CT14" s="35"/>
      <c r="CU14" s="35"/>
      <c r="CV14" s="35"/>
      <c r="CW14" s="35"/>
      <c r="CX14" s="35"/>
      <c r="CY14" s="35"/>
    </row>
    <row r="15" spans="1:120" ht="14.1" customHeight="1" x14ac:dyDescent="0.2">
      <c r="A15" s="158">
        <v>6858855433</v>
      </c>
      <c r="B15" s="168" t="s">
        <v>804</v>
      </c>
      <c r="C15" s="483" t="s">
        <v>412</v>
      </c>
      <c r="D15" s="166"/>
      <c r="E15" s="167"/>
      <c r="F15" s="167"/>
      <c r="G15" s="167"/>
      <c r="H15" s="167"/>
      <c r="CP15" s="35"/>
      <c r="CQ15" s="35"/>
      <c r="CR15" s="35"/>
      <c r="CS15" s="35"/>
      <c r="CT15" s="35"/>
      <c r="CU15" s="35"/>
      <c r="CV15" s="35"/>
      <c r="CW15" s="35"/>
      <c r="CX15" s="35"/>
      <c r="CY15" s="35"/>
    </row>
    <row r="16" spans="1:120" ht="14.1" customHeight="1" x14ac:dyDescent="0.2">
      <c r="A16" s="172" t="s">
        <v>413</v>
      </c>
      <c r="B16" s="168" t="s">
        <v>805</v>
      </c>
      <c r="C16" s="483" t="s">
        <v>414</v>
      </c>
      <c r="D16" s="166"/>
      <c r="E16" s="167"/>
      <c r="F16" s="167"/>
      <c r="G16" s="167"/>
      <c r="H16" s="167"/>
      <c r="CP16" s="35"/>
      <c r="CQ16" s="35"/>
      <c r="CR16" s="35"/>
      <c r="CS16" s="35"/>
      <c r="CT16" s="35"/>
      <c r="CU16" s="35"/>
      <c r="CV16" s="35"/>
      <c r="CW16" s="35"/>
      <c r="CX16" s="35"/>
      <c r="CY16" s="35"/>
    </row>
    <row r="17" spans="1:103" ht="14.1" customHeight="1" x14ac:dyDescent="0.2">
      <c r="A17" s="158">
        <v>6858855918</v>
      </c>
      <c r="B17" s="170">
        <v>1006624079</v>
      </c>
      <c r="C17" s="483" t="s">
        <v>468</v>
      </c>
      <c r="D17" s="174"/>
      <c r="E17" s="171"/>
      <c r="F17" s="171"/>
      <c r="G17" s="171"/>
      <c r="H17" s="171"/>
      <c r="I17" s="75"/>
      <c r="J17" s="75"/>
      <c r="K17" s="75"/>
      <c r="L17" s="75"/>
      <c r="M17" s="75"/>
      <c r="N17" s="75"/>
      <c r="O17" s="75"/>
      <c r="CP17" s="35"/>
      <c r="CQ17" s="35"/>
      <c r="CR17" s="35"/>
      <c r="CS17" s="35"/>
      <c r="CT17" s="35"/>
      <c r="CU17" s="35"/>
      <c r="CV17" s="35"/>
      <c r="CW17" s="35"/>
      <c r="CX17" s="35"/>
      <c r="CY17" s="35"/>
    </row>
    <row r="18" spans="1:103" ht="14.1" customHeight="1" x14ac:dyDescent="0.2">
      <c r="A18" s="172" t="s">
        <v>415</v>
      </c>
      <c r="B18" s="168" t="s">
        <v>806</v>
      </c>
      <c r="C18" s="483" t="s">
        <v>416</v>
      </c>
      <c r="D18" s="166"/>
      <c r="E18" s="167"/>
      <c r="F18" s="167"/>
      <c r="G18" s="167"/>
      <c r="H18" s="167"/>
      <c r="CP18" s="35"/>
      <c r="CQ18" s="35"/>
      <c r="CR18" s="35"/>
      <c r="CS18" s="35"/>
      <c r="CT18" s="35"/>
      <c r="CU18" s="35"/>
      <c r="CV18" s="35"/>
      <c r="CW18" s="35"/>
      <c r="CX18" s="35"/>
      <c r="CY18" s="35"/>
    </row>
    <row r="19" spans="1:103" ht="14.1" customHeight="1" x14ac:dyDescent="0.2">
      <c r="A19" s="158">
        <v>7720497065</v>
      </c>
      <c r="B19" s="159" t="s">
        <v>903</v>
      </c>
      <c r="C19" s="483" t="s">
        <v>417</v>
      </c>
      <c r="D19" s="166"/>
      <c r="E19" s="167"/>
      <c r="F19" s="167"/>
      <c r="G19" s="167"/>
      <c r="H19" s="167"/>
      <c r="CP19" s="35"/>
      <c r="CQ19" s="35"/>
      <c r="CR19" s="35"/>
      <c r="CS19" s="35"/>
      <c r="CT19" s="35"/>
      <c r="CU19" s="35"/>
      <c r="CV19" s="35"/>
      <c r="CW19" s="35"/>
      <c r="CX19" s="35"/>
      <c r="CY19" s="35"/>
    </row>
    <row r="20" spans="1:103" ht="14.1" customHeight="1" x14ac:dyDescent="0.2">
      <c r="A20" s="158">
        <v>6858855326</v>
      </c>
      <c r="B20" s="168" t="s">
        <v>418</v>
      </c>
      <c r="C20" s="483" t="s">
        <v>419</v>
      </c>
      <c r="D20" s="166"/>
      <c r="E20" s="167"/>
      <c r="F20" s="167"/>
      <c r="G20" s="167"/>
      <c r="H20" s="167"/>
      <c r="CP20" s="35"/>
      <c r="CQ20" s="35"/>
      <c r="CR20" s="35"/>
      <c r="CS20" s="35"/>
      <c r="CT20" s="35"/>
      <c r="CU20" s="35"/>
      <c r="CV20" s="35"/>
      <c r="CW20" s="35"/>
      <c r="CX20" s="35"/>
      <c r="CY20" s="35"/>
    </row>
    <row r="21" spans="1:103" ht="14.1" customHeight="1" x14ac:dyDescent="0.2">
      <c r="A21" s="172" t="s">
        <v>420</v>
      </c>
      <c r="B21" s="169" t="s">
        <v>421</v>
      </c>
      <c r="C21" s="483" t="s">
        <v>422</v>
      </c>
      <c r="D21" s="166"/>
      <c r="E21" s="167"/>
      <c r="F21" s="167"/>
      <c r="G21" s="167"/>
      <c r="H21" s="167"/>
      <c r="CP21" s="35"/>
      <c r="CQ21" s="35"/>
      <c r="CR21" s="35"/>
      <c r="CS21" s="35"/>
      <c r="CT21" s="35"/>
      <c r="CU21" s="35"/>
      <c r="CV21" s="35"/>
      <c r="CW21" s="35"/>
      <c r="CX21" s="35"/>
      <c r="CY21" s="35"/>
    </row>
    <row r="22" spans="1:103" ht="14.1" customHeight="1" x14ac:dyDescent="0.2">
      <c r="A22" s="158">
        <v>6858855186</v>
      </c>
      <c r="B22" s="168" t="s">
        <v>423</v>
      </c>
      <c r="C22" s="483" t="s">
        <v>424</v>
      </c>
      <c r="D22" s="166"/>
      <c r="E22" s="167"/>
      <c r="F22" s="167"/>
      <c r="G22" s="167"/>
      <c r="H22" s="167"/>
      <c r="CP22" s="35"/>
      <c r="CQ22" s="35"/>
      <c r="CR22" s="35"/>
      <c r="CS22" s="35"/>
      <c r="CT22" s="35"/>
      <c r="CU22" s="35"/>
      <c r="CV22" s="35"/>
      <c r="CW22" s="35"/>
      <c r="CX22" s="35"/>
      <c r="CY22" s="35"/>
    </row>
    <row r="23" spans="1:103" ht="14.1" customHeight="1" x14ac:dyDescent="0.2">
      <c r="A23" s="158">
        <v>6858855035</v>
      </c>
      <c r="B23" s="168" t="s">
        <v>425</v>
      </c>
      <c r="C23" s="483" t="s">
        <v>426</v>
      </c>
      <c r="D23" s="166"/>
      <c r="E23" s="167"/>
      <c r="F23" s="167"/>
      <c r="G23" s="167"/>
      <c r="H23" s="167"/>
      <c r="CP23" s="35"/>
      <c r="CQ23" s="35"/>
      <c r="CR23" s="35"/>
      <c r="CS23" s="35"/>
      <c r="CT23" s="35"/>
      <c r="CU23" s="35"/>
      <c r="CV23" s="35"/>
      <c r="CW23" s="35"/>
      <c r="CX23" s="35"/>
      <c r="CY23" s="35"/>
    </row>
    <row r="24" spans="1:103" ht="14.1" customHeight="1" x14ac:dyDescent="0.2">
      <c r="A24" s="158">
        <v>6858855190</v>
      </c>
      <c r="B24" s="168" t="s">
        <v>427</v>
      </c>
      <c r="C24" s="483" t="s">
        <v>428</v>
      </c>
      <c r="D24" s="166"/>
      <c r="E24" s="167"/>
      <c r="F24" s="167"/>
      <c r="G24" s="167"/>
      <c r="H24" s="167"/>
      <c r="CP24" s="35"/>
      <c r="CQ24" s="35"/>
      <c r="CR24" s="35"/>
      <c r="CS24" s="35"/>
      <c r="CT24" s="35"/>
      <c r="CU24" s="35"/>
      <c r="CV24" s="35"/>
      <c r="CW24" s="35"/>
      <c r="CX24" s="35"/>
      <c r="CY24" s="35"/>
    </row>
    <row r="25" spans="1:103" ht="14.1" customHeight="1" x14ac:dyDescent="0.2">
      <c r="A25" s="158">
        <v>6858855157</v>
      </c>
      <c r="B25" s="168" t="s">
        <v>807</v>
      </c>
      <c r="C25" s="483" t="s">
        <v>429</v>
      </c>
      <c r="D25" s="166"/>
      <c r="E25" s="167"/>
      <c r="F25" s="167"/>
      <c r="G25" s="167"/>
      <c r="H25" s="167"/>
      <c r="CP25" s="35"/>
      <c r="CQ25" s="35"/>
      <c r="CR25" s="35"/>
      <c r="CS25" s="35"/>
      <c r="CT25" s="35"/>
      <c r="CU25" s="35"/>
      <c r="CV25" s="35"/>
      <c r="CW25" s="35"/>
      <c r="CX25" s="35"/>
      <c r="CY25" s="35"/>
    </row>
    <row r="26" spans="1:103" ht="14.1" customHeight="1" x14ac:dyDescent="0.2">
      <c r="A26" s="158">
        <v>6855570310</v>
      </c>
      <c r="B26" s="168" t="s">
        <v>850</v>
      </c>
      <c r="C26" s="483" t="s">
        <v>528</v>
      </c>
      <c r="D26" s="166"/>
      <c r="E26" s="167"/>
      <c r="F26" s="167"/>
      <c r="G26" s="167"/>
      <c r="H26" s="167"/>
      <c r="L26" s="44"/>
      <c r="CP26" s="35"/>
      <c r="CQ26" s="35"/>
      <c r="CR26" s="35"/>
      <c r="CS26" s="35"/>
      <c r="CT26" s="35"/>
      <c r="CU26" s="35"/>
      <c r="CV26" s="35"/>
      <c r="CW26" s="35"/>
      <c r="CX26" s="35"/>
      <c r="CY26" s="35"/>
    </row>
    <row r="27" spans="1:103" ht="14.1" customHeight="1" x14ac:dyDescent="0.2">
      <c r="A27" s="172" t="s">
        <v>430</v>
      </c>
      <c r="B27" s="168" t="s">
        <v>431</v>
      </c>
      <c r="C27" s="483" t="s">
        <v>432</v>
      </c>
      <c r="D27" s="166"/>
      <c r="E27" s="167"/>
      <c r="F27" s="167"/>
      <c r="G27" s="167"/>
      <c r="H27" s="167"/>
      <c r="CP27" s="35"/>
      <c r="CQ27" s="35"/>
      <c r="CR27" s="35"/>
      <c r="CS27" s="35"/>
      <c r="CT27" s="35"/>
      <c r="CU27" s="35"/>
      <c r="CV27" s="35"/>
      <c r="CW27" s="35"/>
      <c r="CX27" s="35"/>
      <c r="CY27" s="35"/>
    </row>
    <row r="28" spans="1:103" ht="14.1" customHeight="1" x14ac:dyDescent="0.2">
      <c r="A28" s="158">
        <v>6858855872</v>
      </c>
      <c r="B28" s="168" t="s">
        <v>808</v>
      </c>
      <c r="C28" s="483" t="s">
        <v>433</v>
      </c>
      <c r="D28" s="166"/>
      <c r="E28" s="167"/>
      <c r="F28" s="167"/>
      <c r="G28" s="167"/>
      <c r="H28" s="167"/>
      <c r="CP28" s="35"/>
      <c r="CQ28" s="35"/>
      <c r="CR28" s="35"/>
      <c r="CS28" s="35"/>
      <c r="CT28" s="35"/>
      <c r="CU28" s="35"/>
      <c r="CV28" s="35"/>
      <c r="CW28" s="35"/>
      <c r="CX28" s="35"/>
      <c r="CY28" s="35"/>
    </row>
    <row r="29" spans="1:103" ht="14.1" customHeight="1" x14ac:dyDescent="0.2">
      <c r="A29" s="158">
        <v>6858855522</v>
      </c>
      <c r="B29" s="168" t="s">
        <v>434</v>
      </c>
      <c r="C29" s="483" t="s">
        <v>435</v>
      </c>
      <c r="D29" s="166"/>
      <c r="E29" s="167"/>
      <c r="F29" s="167"/>
      <c r="G29" s="167"/>
      <c r="H29" s="167"/>
      <c r="CP29" s="35"/>
      <c r="CQ29" s="35"/>
      <c r="CR29" s="35"/>
      <c r="CS29" s="35"/>
      <c r="CT29" s="35"/>
      <c r="CU29" s="35"/>
      <c r="CV29" s="35"/>
      <c r="CW29" s="35"/>
      <c r="CX29" s="35"/>
      <c r="CY29" s="35"/>
    </row>
    <row r="30" spans="1:103" ht="14.1" customHeight="1" x14ac:dyDescent="0.2">
      <c r="A30" s="158">
        <v>6858855995</v>
      </c>
      <c r="B30" s="168" t="s">
        <v>848</v>
      </c>
      <c r="C30" s="483" t="s">
        <v>436</v>
      </c>
      <c r="D30" s="166"/>
      <c r="E30" s="167"/>
      <c r="F30" s="167"/>
      <c r="G30" s="167"/>
      <c r="H30" s="167"/>
      <c r="CP30" s="35"/>
      <c r="CQ30" s="35"/>
      <c r="CR30" s="35"/>
      <c r="CS30" s="35"/>
      <c r="CT30" s="35"/>
      <c r="CU30" s="35"/>
      <c r="CV30" s="35"/>
      <c r="CW30" s="35"/>
      <c r="CX30" s="35"/>
      <c r="CY30" s="35"/>
    </row>
    <row r="31" spans="1:103" ht="14.1" customHeight="1" x14ac:dyDescent="0.2">
      <c r="A31" s="158">
        <v>6858855579</v>
      </c>
      <c r="B31" s="168" t="s">
        <v>849</v>
      </c>
      <c r="C31" s="483" t="s">
        <v>437</v>
      </c>
      <c r="E31" s="167"/>
      <c r="F31" s="167"/>
      <c r="G31" s="167"/>
      <c r="H31" s="167"/>
      <c r="CP31" s="35"/>
      <c r="CQ31" s="35"/>
      <c r="CR31" s="35"/>
      <c r="CS31" s="35"/>
      <c r="CT31" s="35"/>
      <c r="CU31" s="35"/>
      <c r="CV31" s="35"/>
      <c r="CW31" s="35"/>
      <c r="CX31" s="35"/>
      <c r="CY31" s="35"/>
    </row>
    <row r="32" spans="1:103" ht="14.1" customHeight="1" x14ac:dyDescent="0.2">
      <c r="A32" s="158">
        <v>6858855585</v>
      </c>
      <c r="B32" s="168" t="s">
        <v>438</v>
      </c>
      <c r="C32" s="483" t="s">
        <v>439</v>
      </c>
      <c r="D32" s="617"/>
      <c r="E32" s="167"/>
      <c r="F32" s="167"/>
      <c r="G32" s="167"/>
      <c r="H32" s="167"/>
      <c r="CP32" s="35"/>
      <c r="CQ32" s="35"/>
      <c r="CR32" s="35"/>
      <c r="CS32" s="35"/>
      <c r="CT32" s="35"/>
      <c r="CU32" s="35"/>
      <c r="CV32" s="35"/>
      <c r="CW32" s="35"/>
      <c r="CX32" s="35"/>
      <c r="CY32" s="35"/>
    </row>
    <row r="33" spans="1:120" ht="14.1" customHeight="1" x14ac:dyDescent="0.2">
      <c r="A33" s="158">
        <v>6858855836</v>
      </c>
      <c r="B33" s="168" t="s">
        <v>533</v>
      </c>
      <c r="C33" s="483" t="s">
        <v>440</v>
      </c>
      <c r="D33" s="166"/>
      <c r="E33" s="167"/>
      <c r="F33" s="167"/>
      <c r="G33" s="167"/>
      <c r="H33" s="167"/>
      <c r="CP33" s="35"/>
      <c r="CQ33" s="35"/>
      <c r="CR33" s="35"/>
      <c r="CS33" s="35"/>
      <c r="CT33" s="35"/>
      <c r="CU33" s="35"/>
      <c r="CV33" s="35"/>
      <c r="CW33" s="35"/>
      <c r="CX33" s="35"/>
      <c r="CY33" s="35"/>
    </row>
    <row r="34" spans="1:120" ht="14.1" customHeight="1" x14ac:dyDescent="0.2">
      <c r="A34" s="158">
        <v>6858855595</v>
      </c>
      <c r="B34" s="168" t="s">
        <v>441</v>
      </c>
      <c r="C34" s="483" t="s">
        <v>442</v>
      </c>
      <c r="D34" s="166"/>
      <c r="E34" s="167"/>
      <c r="F34" s="167"/>
      <c r="G34" s="167"/>
      <c r="H34" s="167"/>
      <c r="CP34" s="35"/>
      <c r="CQ34" s="35"/>
      <c r="CR34" s="35"/>
      <c r="CS34" s="35"/>
      <c r="CT34" s="35"/>
      <c r="CU34" s="35"/>
      <c r="CV34" s="35"/>
      <c r="CW34" s="35"/>
      <c r="CX34" s="35"/>
      <c r="CY34" s="35"/>
    </row>
    <row r="35" spans="1:120" s="39" customFormat="1" ht="14.1" customHeight="1" x14ac:dyDescent="0.2">
      <c r="A35" s="158">
        <v>6858855876</v>
      </c>
      <c r="B35" s="168" t="s">
        <v>443</v>
      </c>
      <c r="C35" s="483" t="s">
        <v>444</v>
      </c>
      <c r="D35" s="166"/>
      <c r="E35" s="167"/>
      <c r="F35" s="167"/>
      <c r="G35" s="167"/>
      <c r="H35" s="167"/>
      <c r="I35" s="62"/>
      <c r="J35" s="62"/>
      <c r="K35" s="62"/>
      <c r="L35" s="62"/>
      <c r="M35" s="62"/>
      <c r="N35" s="62"/>
      <c r="O35" s="62"/>
      <c r="P35" s="48"/>
      <c r="Q35" s="48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</row>
    <row r="36" spans="1:120" s="57" customFormat="1" ht="14.1" customHeight="1" x14ac:dyDescent="0.2">
      <c r="A36" s="176">
        <v>6858855427</v>
      </c>
      <c r="B36" s="177" t="s">
        <v>847</v>
      </c>
      <c r="C36" s="485" t="s">
        <v>445</v>
      </c>
      <c r="D36" s="178"/>
      <c r="E36" s="179"/>
      <c r="F36" s="179"/>
      <c r="G36" s="179"/>
      <c r="H36" s="179"/>
      <c r="I36" s="44"/>
      <c r="J36" s="44"/>
      <c r="K36" s="44"/>
      <c r="L36" s="44"/>
      <c r="M36" s="44"/>
      <c r="N36" s="44"/>
      <c r="O36" s="44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48"/>
      <c r="CO36" s="48"/>
      <c r="CP36" s="48"/>
      <c r="CQ36" s="48"/>
      <c r="CR36" s="48"/>
      <c r="CS36" s="48"/>
      <c r="CT36" s="48"/>
      <c r="CU36" s="48"/>
      <c r="CV36" s="48"/>
      <c r="CW36" s="48"/>
      <c r="CX36" s="48"/>
      <c r="CY36" s="48"/>
    </row>
    <row r="37" spans="1:120" s="57" customFormat="1" ht="14.1" customHeight="1" x14ac:dyDescent="0.2">
      <c r="A37" s="176">
        <v>6855992332</v>
      </c>
      <c r="B37" s="618">
        <v>1005515347</v>
      </c>
      <c r="C37" s="485" t="s">
        <v>1126</v>
      </c>
      <c r="D37" s="178"/>
      <c r="E37" s="179"/>
      <c r="F37" s="179"/>
      <c r="G37" s="179"/>
      <c r="H37" s="179"/>
      <c r="I37" s="44"/>
      <c r="J37" s="44"/>
      <c r="K37" s="44"/>
      <c r="L37" s="44"/>
      <c r="M37" s="44"/>
      <c r="N37" s="44"/>
      <c r="O37" s="44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8"/>
      <c r="CL37" s="48"/>
      <c r="CM37" s="48"/>
      <c r="CN37" s="48"/>
      <c r="CO37" s="48"/>
      <c r="CP37" s="48"/>
      <c r="CQ37" s="48"/>
      <c r="CR37" s="48"/>
      <c r="CS37" s="48"/>
      <c r="CT37" s="48"/>
      <c r="CU37" s="48"/>
      <c r="CV37" s="48"/>
      <c r="CW37" s="48"/>
      <c r="CX37" s="48"/>
      <c r="CY37" s="48"/>
    </row>
    <row r="38" spans="1:120" s="57" customFormat="1" ht="14.1" customHeight="1" x14ac:dyDescent="0.2">
      <c r="A38" s="176">
        <v>6857247278</v>
      </c>
      <c r="B38" s="177" t="s">
        <v>446</v>
      </c>
      <c r="C38" s="485" t="s">
        <v>447</v>
      </c>
      <c r="D38" s="178"/>
      <c r="E38" s="179"/>
      <c r="F38" s="179"/>
      <c r="G38" s="179"/>
      <c r="H38" s="179"/>
      <c r="I38" s="44"/>
      <c r="J38" s="44"/>
      <c r="K38" s="44"/>
      <c r="L38" s="44"/>
      <c r="M38" s="44"/>
      <c r="N38" s="44"/>
      <c r="O38" s="44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  <c r="CO38" s="48"/>
      <c r="CP38" s="48"/>
      <c r="CQ38" s="48"/>
      <c r="CR38" s="48"/>
      <c r="CS38" s="48"/>
      <c r="CT38" s="48"/>
      <c r="CU38" s="48"/>
      <c r="CV38" s="48"/>
      <c r="CW38" s="48"/>
      <c r="CX38" s="48"/>
      <c r="CY38" s="48"/>
    </row>
    <row r="39" spans="1:120" ht="14.1" customHeight="1" x14ac:dyDescent="0.2">
      <c r="A39" s="172" t="s">
        <v>448</v>
      </c>
      <c r="B39" s="168" t="s">
        <v>449</v>
      </c>
      <c r="C39" s="483" t="s">
        <v>450</v>
      </c>
      <c r="D39" s="166"/>
      <c r="E39" s="167"/>
      <c r="F39" s="167"/>
      <c r="G39" s="167"/>
      <c r="H39" s="167"/>
      <c r="CP39" s="35"/>
      <c r="CQ39" s="35"/>
      <c r="CR39" s="35"/>
      <c r="CS39" s="35"/>
      <c r="CT39" s="35"/>
      <c r="CU39" s="35"/>
      <c r="CV39" s="35"/>
      <c r="CW39" s="35"/>
      <c r="CX39" s="35"/>
      <c r="CY39" s="35"/>
    </row>
    <row r="40" spans="1:120" ht="14.1" customHeight="1" x14ac:dyDescent="0.2">
      <c r="A40" s="172">
        <v>6856437155</v>
      </c>
      <c r="B40" s="172">
        <v>1010470172</v>
      </c>
      <c r="C40" s="483" t="s">
        <v>1070</v>
      </c>
      <c r="D40" s="166"/>
      <c r="E40" s="167"/>
      <c r="F40" s="167"/>
      <c r="G40" s="167"/>
      <c r="H40" s="167"/>
      <c r="R40" s="566"/>
      <c r="S40" s="566"/>
      <c r="T40" s="566"/>
      <c r="U40" s="566"/>
      <c r="V40" s="566"/>
      <c r="W40" s="566"/>
      <c r="X40" s="566"/>
      <c r="Y40" s="566"/>
      <c r="Z40" s="566"/>
      <c r="AA40" s="566"/>
      <c r="AB40" s="566"/>
      <c r="AC40" s="566"/>
      <c r="AD40" s="566"/>
      <c r="AE40" s="566"/>
      <c r="AF40" s="566"/>
      <c r="AG40" s="566"/>
      <c r="AH40" s="566"/>
      <c r="AI40" s="566"/>
      <c r="AJ40" s="566"/>
      <c r="AK40" s="566"/>
      <c r="AL40" s="566"/>
      <c r="AM40" s="566"/>
      <c r="AN40" s="566"/>
      <c r="AO40" s="566"/>
      <c r="AP40" s="566"/>
      <c r="AQ40" s="566"/>
      <c r="AR40" s="566"/>
      <c r="AS40" s="566"/>
      <c r="AT40" s="566"/>
      <c r="AU40" s="566"/>
      <c r="AV40" s="566"/>
      <c r="AW40" s="566"/>
      <c r="AX40" s="566"/>
      <c r="AY40" s="566"/>
      <c r="AZ40" s="566"/>
      <c r="BA40" s="566"/>
      <c r="BB40" s="566"/>
      <c r="BC40" s="566"/>
      <c r="BD40" s="566"/>
      <c r="BE40" s="566"/>
      <c r="BF40" s="566"/>
      <c r="BG40" s="566"/>
      <c r="BH40" s="566"/>
      <c r="BI40" s="566"/>
      <c r="BJ40" s="566"/>
      <c r="BK40" s="566"/>
      <c r="BL40" s="566"/>
      <c r="BM40" s="566"/>
      <c r="BN40" s="566"/>
      <c r="BO40" s="566"/>
      <c r="BP40" s="566"/>
      <c r="BQ40" s="566"/>
      <c r="BR40" s="566"/>
      <c r="BS40" s="566"/>
      <c r="BT40" s="566"/>
      <c r="BU40" s="566"/>
      <c r="BV40" s="566"/>
      <c r="BW40" s="566"/>
      <c r="BX40" s="566"/>
      <c r="BY40" s="566"/>
      <c r="BZ40" s="566"/>
      <c r="CA40" s="566"/>
      <c r="CB40" s="566"/>
      <c r="CC40" s="566"/>
      <c r="CD40" s="566"/>
      <c r="CE40" s="566"/>
      <c r="CF40" s="566"/>
      <c r="CG40" s="566"/>
      <c r="CH40" s="566"/>
      <c r="CI40" s="566"/>
      <c r="CJ40" s="566"/>
      <c r="CK40" s="566"/>
      <c r="CL40" s="566"/>
      <c r="CM40" s="566"/>
      <c r="CN40" s="566"/>
      <c r="CO40" s="566"/>
      <c r="CP40" s="35"/>
      <c r="CQ40" s="35"/>
      <c r="CR40" s="35"/>
      <c r="CS40" s="35"/>
      <c r="CT40" s="35"/>
      <c r="CU40" s="35"/>
      <c r="CV40" s="35"/>
      <c r="CW40" s="35"/>
      <c r="CX40" s="35"/>
      <c r="CY40" s="35"/>
    </row>
    <row r="41" spans="1:120" ht="14.1" customHeight="1" x14ac:dyDescent="0.2">
      <c r="A41" s="158">
        <v>5359698529</v>
      </c>
      <c r="B41" s="170">
        <v>1009848915</v>
      </c>
      <c r="C41" s="483" t="s">
        <v>745</v>
      </c>
      <c r="D41" s="174"/>
      <c r="F41" s="171"/>
      <c r="G41" s="171"/>
      <c r="H41" s="171"/>
      <c r="I41" s="75"/>
      <c r="J41" s="75"/>
      <c r="K41" s="75"/>
      <c r="L41" s="75"/>
      <c r="M41" s="75"/>
      <c r="N41" s="75"/>
      <c r="O41" s="75"/>
      <c r="CZ41" s="34"/>
      <c r="DA41" s="34"/>
      <c r="DB41" s="34"/>
      <c r="DC41" s="34"/>
      <c r="DD41" s="34"/>
      <c r="DE41" s="34"/>
      <c r="DF41" s="34"/>
      <c r="DG41" s="34"/>
      <c r="DH41" s="34"/>
      <c r="DI41" s="34"/>
      <c r="DJ41" s="34"/>
      <c r="DK41" s="34"/>
      <c r="DL41" s="34"/>
      <c r="DM41" s="34"/>
      <c r="DN41" s="34"/>
      <c r="DO41" s="34"/>
      <c r="DP41" s="34"/>
    </row>
    <row r="42" spans="1:120" ht="14.1" customHeight="1" x14ac:dyDescent="0.2">
      <c r="A42" s="158">
        <v>6858855100</v>
      </c>
      <c r="B42" s="168" t="s">
        <v>451</v>
      </c>
      <c r="C42" s="483" t="s">
        <v>452</v>
      </c>
      <c r="D42" s="166"/>
      <c r="E42" s="171"/>
      <c r="F42" s="167"/>
      <c r="G42" s="167"/>
      <c r="H42" s="167"/>
      <c r="CP42" s="35"/>
      <c r="CQ42" s="35"/>
      <c r="CR42" s="35"/>
      <c r="CS42" s="35"/>
      <c r="CT42" s="35"/>
      <c r="CU42" s="35"/>
      <c r="CV42" s="35"/>
      <c r="CW42" s="35"/>
      <c r="CX42" s="35"/>
      <c r="CY42" s="35"/>
    </row>
    <row r="43" spans="1:120" ht="14.1" customHeight="1" x14ac:dyDescent="0.2">
      <c r="A43" s="158">
        <v>6858855407</v>
      </c>
      <c r="B43" s="168" t="s">
        <v>453</v>
      </c>
      <c r="C43" s="483" t="s">
        <v>454</v>
      </c>
      <c r="D43" s="166"/>
      <c r="E43" s="167"/>
      <c r="F43" s="167"/>
      <c r="G43" s="167"/>
      <c r="H43" s="167"/>
      <c r="CP43" s="35"/>
      <c r="CQ43" s="35"/>
      <c r="CR43" s="35"/>
      <c r="CS43" s="35"/>
      <c r="CT43" s="35"/>
      <c r="CU43" s="35"/>
      <c r="CV43" s="35"/>
      <c r="CW43" s="35"/>
      <c r="CX43" s="35"/>
      <c r="CY43" s="35"/>
    </row>
    <row r="44" spans="1:120" ht="14.1" customHeight="1" x14ac:dyDescent="0.2">
      <c r="A44" s="158">
        <v>6858855657</v>
      </c>
      <c r="B44" s="168" t="s">
        <v>809</v>
      </c>
      <c r="C44" s="483" t="s">
        <v>455</v>
      </c>
      <c r="D44" s="166"/>
      <c r="E44" s="167"/>
      <c r="F44" s="167"/>
      <c r="G44" s="167"/>
      <c r="H44" s="167"/>
      <c r="CP44" s="35"/>
      <c r="CQ44" s="35"/>
      <c r="CR44" s="35"/>
      <c r="CS44" s="35"/>
      <c r="CT44" s="35"/>
      <c r="CU44" s="35"/>
      <c r="CV44" s="35"/>
      <c r="CW44" s="35"/>
      <c r="CX44" s="35"/>
      <c r="CY44" s="35"/>
    </row>
    <row r="45" spans="1:120" s="39" customFormat="1" ht="14.1" customHeight="1" x14ac:dyDescent="0.2">
      <c r="A45" s="158">
        <v>6858855316</v>
      </c>
      <c r="B45" s="168" t="s">
        <v>530</v>
      </c>
      <c r="C45" s="483" t="s">
        <v>456</v>
      </c>
      <c r="D45" s="166"/>
      <c r="E45" s="167"/>
      <c r="F45" s="167"/>
      <c r="G45" s="167"/>
      <c r="H45" s="167"/>
      <c r="I45" s="62"/>
      <c r="J45" s="62"/>
      <c r="K45" s="62"/>
      <c r="L45" s="62"/>
      <c r="M45" s="62"/>
      <c r="N45" s="62"/>
      <c r="O45" s="62"/>
      <c r="P45" s="48"/>
      <c r="Q45" s="48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34"/>
      <c r="CE45" s="34"/>
      <c r="CF45" s="34"/>
      <c r="CG45" s="34"/>
      <c r="CH45" s="34"/>
      <c r="CI45" s="34"/>
      <c r="CJ45" s="34"/>
      <c r="CK45" s="34"/>
      <c r="CL45" s="34"/>
      <c r="CM45" s="34"/>
      <c r="CN45" s="34"/>
      <c r="CO45" s="34"/>
      <c r="CP45" s="34"/>
      <c r="CQ45" s="34"/>
      <c r="CR45" s="34"/>
      <c r="CS45" s="34"/>
      <c r="CT45" s="34"/>
      <c r="CU45" s="34"/>
      <c r="CV45" s="34"/>
      <c r="CW45" s="34"/>
      <c r="CX45" s="34"/>
      <c r="CY45" s="34"/>
    </row>
    <row r="46" spans="1:120" ht="12.75" customHeight="1" x14ac:dyDescent="0.2">
      <c r="A46" s="158">
        <v>6858855700</v>
      </c>
      <c r="B46" s="170">
        <v>1009608259</v>
      </c>
      <c r="C46" s="483" t="s">
        <v>651</v>
      </c>
      <c r="D46" s="174"/>
      <c r="E46" s="171"/>
      <c r="F46" s="171"/>
      <c r="G46" s="171"/>
      <c r="H46" s="171"/>
      <c r="I46" s="75"/>
      <c r="J46" s="75"/>
      <c r="K46" s="75"/>
      <c r="L46" s="75"/>
      <c r="M46" s="75"/>
      <c r="N46" s="75"/>
      <c r="O46" s="75"/>
      <c r="CZ46" s="34"/>
      <c r="DA46" s="34"/>
      <c r="DB46" s="34"/>
      <c r="DC46" s="34"/>
      <c r="DD46" s="34"/>
      <c r="DE46" s="34"/>
      <c r="DF46" s="34"/>
      <c r="DG46" s="34"/>
      <c r="DH46" s="34"/>
      <c r="DI46" s="34"/>
      <c r="DJ46" s="34"/>
      <c r="DK46" s="34"/>
      <c r="DL46" s="34"/>
      <c r="DM46" s="34"/>
      <c r="DN46" s="34"/>
      <c r="DO46" s="34"/>
      <c r="DP46" s="34"/>
    </row>
    <row r="47" spans="1:120" s="39" customFormat="1" ht="14.1" customHeight="1" x14ac:dyDescent="0.2">
      <c r="A47" s="172">
        <v>6858855205</v>
      </c>
      <c r="B47" s="170" t="s">
        <v>457</v>
      </c>
      <c r="C47" s="483" t="s">
        <v>458</v>
      </c>
      <c r="D47" s="174"/>
      <c r="E47" s="171"/>
      <c r="F47" s="171"/>
      <c r="G47" s="171"/>
      <c r="H47" s="171"/>
      <c r="I47" s="75"/>
      <c r="J47" s="75"/>
      <c r="K47" s="75"/>
      <c r="L47" s="75"/>
      <c r="M47" s="75"/>
      <c r="N47" s="75"/>
      <c r="O47" s="75"/>
      <c r="P47" s="48"/>
      <c r="Q47" s="48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  <c r="CG47" s="34"/>
      <c r="CH47" s="34"/>
      <c r="CI47" s="34"/>
      <c r="CJ47" s="34"/>
      <c r="CK47" s="34"/>
      <c r="CL47" s="34"/>
      <c r="CM47" s="34"/>
      <c r="CN47" s="34"/>
      <c r="CO47" s="34"/>
      <c r="CP47" s="34"/>
      <c r="CQ47" s="34"/>
      <c r="CR47" s="34"/>
      <c r="CS47" s="34"/>
      <c r="CT47" s="34"/>
      <c r="CU47" s="34"/>
      <c r="CV47" s="34"/>
      <c r="CW47" s="34"/>
      <c r="CX47" s="34"/>
      <c r="CY47" s="34"/>
    </row>
    <row r="48" spans="1:120" s="39" customFormat="1" ht="14.1" customHeight="1" x14ac:dyDescent="0.2">
      <c r="A48" s="158">
        <v>6858855739</v>
      </c>
      <c r="B48" s="168" t="s">
        <v>459</v>
      </c>
      <c r="C48" s="483" t="s">
        <v>460</v>
      </c>
      <c r="D48" s="178"/>
      <c r="E48" s="179"/>
      <c r="F48" s="179"/>
      <c r="G48" s="179"/>
      <c r="H48" s="179"/>
      <c r="I48" s="44"/>
      <c r="J48" s="44"/>
      <c r="K48" s="44"/>
      <c r="L48" s="44"/>
      <c r="M48" s="44"/>
      <c r="N48" s="44"/>
      <c r="O48" s="44"/>
      <c r="P48" s="48"/>
      <c r="Q48" s="48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34"/>
      <c r="CM48" s="34"/>
      <c r="CN48" s="34"/>
      <c r="CO48" s="34"/>
      <c r="CP48" s="34"/>
      <c r="CQ48" s="34"/>
      <c r="CR48" s="34"/>
      <c r="CS48" s="34"/>
      <c r="CT48" s="34"/>
      <c r="CU48" s="34"/>
      <c r="CV48" s="34"/>
      <c r="CW48" s="34"/>
      <c r="CX48" s="34"/>
      <c r="CY48" s="34"/>
    </row>
    <row r="49" spans="1:120" ht="14.1" customHeight="1" x14ac:dyDescent="0.2">
      <c r="A49" s="172" t="s">
        <v>461</v>
      </c>
      <c r="B49" s="168" t="s">
        <v>462</v>
      </c>
      <c r="C49" s="483" t="s">
        <v>463</v>
      </c>
      <c r="D49" s="166"/>
      <c r="E49" s="167"/>
      <c r="F49" s="167"/>
      <c r="G49" s="167"/>
      <c r="H49" s="167"/>
      <c r="CP49" s="35"/>
      <c r="CQ49" s="35"/>
      <c r="CR49" s="35"/>
      <c r="CS49" s="35"/>
      <c r="CT49" s="35"/>
      <c r="CU49" s="35"/>
      <c r="CV49" s="35"/>
      <c r="CW49" s="35"/>
      <c r="CX49" s="35"/>
      <c r="CY49" s="35"/>
    </row>
    <row r="50" spans="1:120" s="39" customFormat="1" ht="14.1" customHeight="1" x14ac:dyDescent="0.2">
      <c r="A50" s="180">
        <v>6851162061</v>
      </c>
      <c r="B50" s="181" t="s">
        <v>464</v>
      </c>
      <c r="C50" s="483" t="s">
        <v>465</v>
      </c>
      <c r="D50" s="174"/>
      <c r="E50" s="171"/>
      <c r="F50" s="171"/>
      <c r="G50" s="171"/>
      <c r="H50" s="171"/>
      <c r="I50" s="75"/>
      <c r="J50" s="75"/>
      <c r="K50" s="75"/>
      <c r="L50" s="75"/>
      <c r="M50" s="75"/>
      <c r="N50" s="75"/>
      <c r="O50" s="75"/>
      <c r="P50" s="58"/>
      <c r="Q50" s="5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  <c r="BX50" s="38"/>
      <c r="BY50" s="38"/>
      <c r="BZ50" s="38"/>
      <c r="CA50" s="38"/>
      <c r="CB50" s="38"/>
      <c r="CC50" s="38"/>
      <c r="CD50" s="38"/>
      <c r="CE50" s="38"/>
      <c r="CF50" s="38"/>
      <c r="CG50" s="38"/>
      <c r="CH50" s="38"/>
      <c r="CI50" s="38"/>
      <c r="CJ50" s="38"/>
      <c r="CK50" s="38"/>
      <c r="CL50" s="38"/>
      <c r="CM50" s="38"/>
      <c r="CN50" s="38"/>
      <c r="CO50" s="38"/>
      <c r="CP50" s="38"/>
    </row>
    <row r="51" spans="1:120" s="39" customFormat="1" ht="14.1" customHeight="1" x14ac:dyDescent="0.2">
      <c r="A51" s="180">
        <v>5853403918</v>
      </c>
      <c r="B51" s="181" t="s">
        <v>810</v>
      </c>
      <c r="C51" s="483" t="s">
        <v>787</v>
      </c>
      <c r="D51" s="174"/>
      <c r="E51" s="171"/>
      <c r="F51" s="171"/>
      <c r="G51" s="171"/>
      <c r="H51" s="171"/>
      <c r="I51" s="75"/>
      <c r="J51" s="75"/>
      <c r="K51" s="75"/>
      <c r="L51" s="75"/>
      <c r="M51" s="75"/>
      <c r="N51" s="75"/>
      <c r="O51" s="75"/>
      <c r="P51" s="58"/>
      <c r="Q51" s="5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38"/>
      <c r="CB51" s="38"/>
      <c r="CC51" s="38"/>
      <c r="CD51" s="38"/>
      <c r="CE51" s="38"/>
      <c r="CF51" s="38"/>
      <c r="CG51" s="38"/>
      <c r="CH51" s="38"/>
      <c r="CI51" s="38"/>
      <c r="CJ51" s="38"/>
      <c r="CK51" s="38"/>
      <c r="CL51" s="38"/>
      <c r="CM51" s="38"/>
      <c r="CN51" s="38"/>
      <c r="CO51" s="38"/>
      <c r="CP51" s="38"/>
    </row>
    <row r="52" spans="1:120" s="39" customFormat="1" ht="14.1" customHeight="1" x14ac:dyDescent="0.2">
      <c r="A52" s="180">
        <v>6858855750</v>
      </c>
      <c r="B52" s="182">
        <v>1004539898</v>
      </c>
      <c r="C52" s="483" t="s">
        <v>466</v>
      </c>
      <c r="D52" s="174"/>
      <c r="E52" s="171"/>
      <c r="F52" s="171"/>
      <c r="G52" s="171"/>
      <c r="H52" s="171"/>
      <c r="I52" s="75"/>
      <c r="J52" s="75"/>
      <c r="K52" s="75"/>
      <c r="L52" s="75"/>
      <c r="M52" s="75"/>
      <c r="N52" s="75"/>
      <c r="O52" s="75"/>
      <c r="P52" s="58"/>
      <c r="Q52" s="5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  <c r="CC52" s="38"/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</row>
    <row r="53" spans="1:120" s="39" customFormat="1" ht="14.1" customHeight="1" x14ac:dyDescent="0.2">
      <c r="A53" s="180">
        <v>6858855669</v>
      </c>
      <c r="B53" s="182">
        <v>1004539897</v>
      </c>
      <c r="C53" s="483" t="s">
        <v>467</v>
      </c>
      <c r="D53" s="174"/>
      <c r="E53" s="171"/>
      <c r="F53" s="171"/>
      <c r="G53" s="171"/>
      <c r="H53" s="171"/>
      <c r="I53" s="75"/>
      <c r="J53" s="75"/>
      <c r="K53" s="75"/>
      <c r="L53" s="75"/>
      <c r="M53" s="75"/>
      <c r="N53" s="75"/>
      <c r="O53" s="75"/>
      <c r="P53" s="58"/>
      <c r="Q53" s="5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8"/>
      <c r="CK53" s="38"/>
      <c r="CL53" s="38"/>
      <c r="CM53" s="38"/>
      <c r="CN53" s="38"/>
      <c r="CO53" s="38"/>
      <c r="CP53" s="38"/>
    </row>
    <row r="55" spans="1:120" ht="14.1" customHeight="1" x14ac:dyDescent="0.2">
      <c r="A55" s="183">
        <v>6856849024</v>
      </c>
      <c r="B55" s="184">
        <v>1010261964</v>
      </c>
      <c r="C55" s="486" t="s">
        <v>812</v>
      </c>
      <c r="D55" s="174"/>
      <c r="E55" s="174"/>
      <c r="F55" s="174"/>
      <c r="G55" s="174"/>
      <c r="H55" s="174"/>
      <c r="I55" s="75"/>
      <c r="J55" s="75"/>
      <c r="K55" s="75"/>
      <c r="L55" s="75"/>
      <c r="M55" s="75"/>
      <c r="N55" s="75"/>
      <c r="O55" s="75"/>
      <c r="CZ55" s="34"/>
      <c r="DA55" s="34"/>
      <c r="DB55" s="34"/>
      <c r="DC55" s="34"/>
      <c r="DD55" s="34"/>
      <c r="DE55" s="34"/>
      <c r="DF55" s="34"/>
      <c r="DG55" s="34"/>
      <c r="DH55" s="34"/>
      <c r="DI55" s="34"/>
      <c r="DJ55" s="34"/>
      <c r="DK55" s="34"/>
      <c r="DL55" s="34"/>
      <c r="DM55" s="34"/>
      <c r="DN55" s="34"/>
      <c r="DO55" s="34"/>
      <c r="DP55" s="34"/>
    </row>
    <row r="56" spans="1:120" ht="14.1" customHeight="1" x14ac:dyDescent="0.2">
      <c r="A56" s="183"/>
      <c r="B56" s="184"/>
      <c r="C56" s="486"/>
      <c r="D56" s="174"/>
      <c r="E56" s="174"/>
      <c r="F56" s="174"/>
      <c r="G56" s="174"/>
      <c r="H56" s="174"/>
      <c r="I56" s="75"/>
      <c r="J56" s="75"/>
      <c r="K56" s="75"/>
      <c r="L56" s="75"/>
      <c r="M56" s="75"/>
      <c r="N56" s="75"/>
      <c r="O56" s="75"/>
      <c r="CZ56" s="34"/>
    </row>
    <row r="57" spans="1:120" s="60" customFormat="1" ht="14.1" customHeight="1" x14ac:dyDescent="0.2">
      <c r="A57" s="183"/>
      <c r="B57" s="184"/>
      <c r="C57" s="185"/>
      <c r="D57" s="174"/>
      <c r="E57" s="174"/>
      <c r="F57" s="174"/>
      <c r="G57" s="174"/>
      <c r="H57" s="174"/>
      <c r="I57" s="75"/>
      <c r="J57" s="75"/>
      <c r="K57" s="75"/>
      <c r="L57" s="75"/>
      <c r="M57" s="75"/>
      <c r="N57" s="75"/>
      <c r="O57" s="75"/>
      <c r="P57" s="48"/>
      <c r="Q57" s="59"/>
    </row>
    <row r="58" spans="1:120" ht="14.1" customHeight="1" thickBot="1" x14ac:dyDescent="0.25">
      <c r="A58" s="183"/>
      <c r="B58" s="184"/>
      <c r="C58" s="185"/>
      <c r="D58" s="186"/>
      <c r="E58" s="187"/>
      <c r="F58" s="187"/>
      <c r="G58" s="187"/>
      <c r="H58" s="187"/>
      <c r="I58" s="75"/>
      <c r="J58" s="75"/>
      <c r="K58" s="75"/>
      <c r="L58" s="75"/>
      <c r="M58" s="75"/>
      <c r="N58" s="75"/>
      <c r="O58" s="75"/>
    </row>
    <row r="59" spans="1:120" ht="15.75" thickBot="1" x14ac:dyDescent="0.25">
      <c r="A59" s="158"/>
      <c r="B59" s="159"/>
      <c r="C59" s="188" t="s">
        <v>103</v>
      </c>
      <c r="D59" s="189">
        <f t="shared" ref="D59:O59" si="0">SUM((D4:D55))</f>
        <v>0</v>
      </c>
      <c r="E59" s="189">
        <f t="shared" si="0"/>
        <v>0</v>
      </c>
      <c r="F59" s="189">
        <f t="shared" si="0"/>
        <v>0</v>
      </c>
      <c r="G59" s="189">
        <f t="shared" si="0"/>
        <v>0</v>
      </c>
      <c r="H59" s="189">
        <f t="shared" si="0"/>
        <v>0</v>
      </c>
      <c r="I59" s="189">
        <f t="shared" si="0"/>
        <v>0</v>
      </c>
      <c r="J59" s="189">
        <f t="shared" si="0"/>
        <v>0</v>
      </c>
      <c r="K59" s="189">
        <f t="shared" si="0"/>
        <v>0</v>
      </c>
      <c r="L59" s="189">
        <f t="shared" si="0"/>
        <v>0</v>
      </c>
      <c r="M59" s="189">
        <f t="shared" si="0"/>
        <v>0</v>
      </c>
      <c r="N59" s="189">
        <f t="shared" si="0"/>
        <v>0</v>
      </c>
      <c r="O59" s="189">
        <f t="shared" si="0"/>
        <v>0</v>
      </c>
    </row>
    <row r="60" spans="1:120" x14ac:dyDescent="0.2">
      <c r="A60" s="158"/>
      <c r="B60" s="159"/>
      <c r="C60" s="160"/>
      <c r="D60" s="166"/>
      <c r="E60" s="167"/>
      <c r="F60" s="167"/>
      <c r="G60" s="167"/>
      <c r="H60" s="167"/>
      <c r="P60" s="59"/>
    </row>
    <row r="61" spans="1:120" x14ac:dyDescent="0.2">
      <c r="A61" s="158"/>
      <c r="B61" s="159"/>
      <c r="C61" s="160"/>
      <c r="D61" s="166"/>
      <c r="E61" s="167"/>
      <c r="F61" s="167"/>
      <c r="G61" s="167"/>
      <c r="H61" s="167"/>
    </row>
    <row r="62" spans="1:120" x14ac:dyDescent="0.2">
      <c r="A62" s="158"/>
      <c r="B62" s="159"/>
      <c r="C62" s="160"/>
      <c r="D62" s="166"/>
      <c r="E62" s="167"/>
      <c r="F62" s="167"/>
      <c r="G62" s="167"/>
      <c r="H62" s="167"/>
    </row>
    <row r="63" spans="1:120" x14ac:dyDescent="0.2">
      <c r="A63" s="158"/>
      <c r="B63" s="159"/>
      <c r="C63" s="160"/>
      <c r="D63" s="166"/>
      <c r="E63" s="167"/>
      <c r="F63" s="167"/>
      <c r="G63" s="167"/>
      <c r="H63" s="167"/>
    </row>
    <row r="64" spans="1:120" x14ac:dyDescent="0.2">
      <c r="A64" s="158"/>
      <c r="B64" s="159"/>
      <c r="C64" s="160"/>
      <c r="D64" s="166"/>
      <c r="E64" s="167"/>
      <c r="F64" s="167"/>
      <c r="G64" s="167"/>
      <c r="H64" s="167"/>
    </row>
    <row r="65" spans="1:8" x14ac:dyDescent="0.2">
      <c r="A65" s="190"/>
      <c r="B65" s="159"/>
      <c r="C65" s="160"/>
      <c r="D65" s="166"/>
      <c r="E65" s="167"/>
      <c r="F65" s="167"/>
      <c r="G65" s="167"/>
      <c r="H65" s="167"/>
    </row>
    <row r="66" spans="1:8" x14ac:dyDescent="0.2">
      <c r="A66" s="190"/>
      <c r="B66" s="159"/>
      <c r="C66" s="160"/>
      <c r="D66" s="166"/>
      <c r="E66" s="167"/>
      <c r="F66" s="167"/>
      <c r="G66" s="167"/>
      <c r="H66" s="167"/>
    </row>
    <row r="67" spans="1:8" x14ac:dyDescent="0.2">
      <c r="A67" s="175"/>
      <c r="B67" s="159"/>
      <c r="C67" s="160"/>
      <c r="D67" s="166"/>
      <c r="E67" s="167"/>
      <c r="F67" s="167"/>
      <c r="G67" s="167"/>
      <c r="H67" s="167"/>
    </row>
    <row r="68" spans="1:8" x14ac:dyDescent="0.2">
      <c r="A68" s="158"/>
      <c r="B68" s="159"/>
      <c r="C68" s="160"/>
      <c r="D68" s="166"/>
      <c r="E68" s="167"/>
      <c r="F68" s="167"/>
      <c r="G68" s="167"/>
      <c r="H68" s="167"/>
    </row>
    <row r="69" spans="1:8" x14ac:dyDescent="0.2">
      <c r="A69" s="158"/>
      <c r="B69" s="159"/>
      <c r="C69" s="160"/>
      <c r="D69" s="166"/>
      <c r="E69" s="167"/>
      <c r="F69" s="167"/>
      <c r="G69" s="167"/>
      <c r="H69" s="167"/>
    </row>
    <row r="70" spans="1:8" x14ac:dyDescent="0.2">
      <c r="A70" s="158"/>
      <c r="B70" s="159"/>
      <c r="C70" s="160"/>
      <c r="D70" s="166"/>
      <c r="E70" s="167"/>
      <c r="F70" s="167"/>
      <c r="G70" s="167"/>
      <c r="H70" s="167"/>
    </row>
    <row r="71" spans="1:8" x14ac:dyDescent="0.2">
      <c r="A71" s="158"/>
      <c r="B71" s="159"/>
      <c r="C71" s="160"/>
      <c r="D71" s="166"/>
      <c r="E71" s="167"/>
      <c r="F71" s="167"/>
      <c r="G71" s="167"/>
      <c r="H71" s="167"/>
    </row>
    <row r="72" spans="1:8" x14ac:dyDescent="0.2">
      <c r="A72" s="158"/>
      <c r="B72" s="159"/>
      <c r="C72" s="160"/>
      <c r="D72" s="166"/>
      <c r="E72" s="167"/>
      <c r="F72" s="167"/>
      <c r="G72" s="167"/>
      <c r="H72" s="167"/>
    </row>
    <row r="73" spans="1:8" x14ac:dyDescent="0.2">
      <c r="A73" s="158"/>
      <c r="B73" s="159"/>
      <c r="C73" s="160"/>
      <c r="D73" s="166"/>
      <c r="E73" s="167"/>
      <c r="F73" s="167"/>
      <c r="G73" s="167"/>
      <c r="H73" s="167"/>
    </row>
    <row r="74" spans="1:8" x14ac:dyDescent="0.2">
      <c r="A74" s="158"/>
      <c r="B74" s="159"/>
      <c r="C74" s="160"/>
      <c r="D74" s="166"/>
      <c r="E74" s="167"/>
      <c r="F74" s="167"/>
      <c r="G74" s="167"/>
      <c r="H74" s="167"/>
    </row>
    <row r="40998" spans="1:1" x14ac:dyDescent="0.2">
      <c r="A40998" s="49">
        <f>SUM(A1:A40997)</f>
        <v>293262402960</v>
      </c>
    </row>
  </sheetData>
  <mergeCells count="1">
    <mergeCell ref="A1:C1"/>
  </mergeCells>
  <pageMargins left="1" right="0" top="1" bottom="1" header="0" footer="0"/>
  <pageSetup scale="43" firstPageNumber="6" orientation="landscape" r:id="rId1"/>
  <headerFooter alignWithMargins="0">
    <oddFooter>&amp;L&amp;8&amp;F  &amp;A&amp;R&amp;8&amp;D</oddFooter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CY40945"/>
  <sheetViews>
    <sheetView tabSelected="1" zoomScale="80" zoomScaleNormal="80" workbookViewId="0">
      <selection sqref="A1:C1"/>
    </sheetView>
  </sheetViews>
  <sheetFormatPr defaultColWidth="16.33203125" defaultRowHeight="15" x14ac:dyDescent="0.2"/>
  <cols>
    <col min="1" max="1" width="16" style="71" customWidth="1"/>
    <col min="2" max="2" width="14.88671875" style="34" customWidth="1"/>
    <col min="3" max="3" width="27" style="47" customWidth="1"/>
    <col min="4" max="15" width="15.109375" style="34" customWidth="1"/>
    <col min="16" max="103" width="16.33203125" style="34"/>
    <col min="104" max="16384" width="16.33203125" style="35"/>
  </cols>
  <sheetData>
    <row r="1" spans="1:103" ht="28.9" customHeight="1" x14ac:dyDescent="0.2">
      <c r="A1" s="725" t="s">
        <v>1314</v>
      </c>
      <c r="B1" s="710"/>
      <c r="C1" s="710"/>
      <c r="D1" s="337"/>
      <c r="E1" s="337"/>
      <c r="F1" s="337">
        <v>45274</v>
      </c>
      <c r="G1" s="337">
        <v>45274</v>
      </c>
      <c r="H1" s="337">
        <v>45274</v>
      </c>
      <c r="I1" s="337"/>
      <c r="J1" s="337"/>
      <c r="K1" s="337"/>
      <c r="L1" s="337"/>
      <c r="M1" s="337"/>
      <c r="N1" s="337"/>
      <c r="O1" s="337"/>
      <c r="P1" s="289"/>
    </row>
    <row r="2" spans="1:103" s="61" customFormat="1" ht="30" customHeight="1" x14ac:dyDescent="0.2">
      <c r="A2" s="339" t="s">
        <v>0</v>
      </c>
      <c r="B2" s="239" t="s">
        <v>1</v>
      </c>
      <c r="C2" s="241" t="s">
        <v>2</v>
      </c>
      <c r="D2" s="744">
        <v>45108</v>
      </c>
      <c r="E2" s="744">
        <v>45139</v>
      </c>
      <c r="F2" s="744">
        <v>45170</v>
      </c>
      <c r="G2" s="744">
        <v>45200</v>
      </c>
      <c r="H2" s="744">
        <v>45231</v>
      </c>
      <c r="I2" s="744">
        <v>45261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  <c r="P2" s="240"/>
    </row>
    <row r="3" spans="1:103" ht="31.9" customHeight="1" x14ac:dyDescent="0.2">
      <c r="A3" s="341">
        <v>553832220</v>
      </c>
      <c r="B3" s="342" t="s">
        <v>227</v>
      </c>
      <c r="C3" s="343" t="s">
        <v>728</v>
      </c>
      <c r="D3" s="562"/>
      <c r="E3" s="562"/>
      <c r="F3" s="562">
        <v>18.02</v>
      </c>
      <c r="G3" s="562">
        <v>17.690000000000001</v>
      </c>
      <c r="H3" s="562">
        <v>18.47</v>
      </c>
      <c r="I3" s="562"/>
      <c r="J3" s="562"/>
      <c r="K3" s="562"/>
      <c r="L3" s="562"/>
      <c r="M3" s="562"/>
      <c r="N3" s="562"/>
      <c r="O3" s="562"/>
      <c r="P3" s="289"/>
    </row>
    <row r="4" spans="1:103" s="39" customFormat="1" ht="18" x14ac:dyDescent="0.2">
      <c r="A4" s="340" t="s">
        <v>1214</v>
      </c>
      <c r="B4" s="558"/>
      <c r="C4" s="244"/>
      <c r="D4" s="558"/>
      <c r="E4" s="558"/>
      <c r="F4" s="558">
        <v>-38.39</v>
      </c>
      <c r="G4" s="558"/>
      <c r="H4" s="558"/>
      <c r="I4" s="558"/>
      <c r="J4" s="558"/>
      <c r="K4" s="558"/>
      <c r="L4" s="558"/>
      <c r="M4" s="558"/>
      <c r="N4" s="558"/>
      <c r="O4" s="558"/>
      <c r="P4" s="289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</row>
    <row r="5" spans="1:103" ht="18" x14ac:dyDescent="0.2">
      <c r="A5" s="344"/>
      <c r="B5" s="289"/>
      <c r="C5" s="244" t="s">
        <v>1313</v>
      </c>
      <c r="D5" s="289"/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89"/>
      <c r="P5" s="289"/>
    </row>
    <row r="6" spans="1:103" ht="18" x14ac:dyDescent="0.2">
      <c r="A6" s="344"/>
      <c r="B6" s="289"/>
      <c r="C6" s="287" t="s">
        <v>103</v>
      </c>
      <c r="D6" s="328">
        <f t="shared" ref="D6:O6" si="0">SUM(D3:D3)</f>
        <v>0</v>
      </c>
      <c r="E6" s="328">
        <f t="shared" si="0"/>
        <v>0</v>
      </c>
      <c r="F6" s="328">
        <f>SUM(F3:F5)</f>
        <v>-20.37</v>
      </c>
      <c r="G6" s="328">
        <f t="shared" si="0"/>
        <v>17.690000000000001</v>
      </c>
      <c r="H6" s="328">
        <f t="shared" si="0"/>
        <v>18.47</v>
      </c>
      <c r="I6" s="328">
        <f t="shared" si="0"/>
        <v>0</v>
      </c>
      <c r="J6" s="328">
        <f t="shared" si="0"/>
        <v>0</v>
      </c>
      <c r="K6" s="328">
        <f t="shared" si="0"/>
        <v>0</v>
      </c>
      <c r="L6" s="328">
        <f t="shared" si="0"/>
        <v>0</v>
      </c>
      <c r="M6" s="328">
        <f t="shared" si="0"/>
        <v>0</v>
      </c>
      <c r="N6" s="328">
        <f t="shared" si="0"/>
        <v>0</v>
      </c>
      <c r="O6" s="328">
        <f t="shared" si="0"/>
        <v>0</v>
      </c>
      <c r="P6" s="289"/>
    </row>
    <row r="7" spans="1:103" s="60" customFormat="1" ht="14.1" customHeight="1" x14ac:dyDescent="0.2">
      <c r="A7" s="344"/>
      <c r="B7" s="289"/>
      <c r="C7" s="244"/>
      <c r="D7" s="338"/>
      <c r="E7" s="338"/>
      <c r="F7" s="338"/>
      <c r="G7" s="338"/>
      <c r="H7" s="338"/>
      <c r="I7" s="338"/>
      <c r="J7" s="338"/>
      <c r="K7" s="338"/>
      <c r="L7" s="338"/>
      <c r="M7" s="338"/>
      <c r="N7" s="338"/>
      <c r="O7" s="338"/>
      <c r="P7" s="345"/>
    </row>
    <row r="8" spans="1:103" ht="14.1" customHeight="1" x14ac:dyDescent="0.2">
      <c r="A8" s="344"/>
      <c r="B8" s="289"/>
      <c r="C8" s="244"/>
      <c r="D8" s="338"/>
      <c r="E8" s="338"/>
      <c r="F8" s="338"/>
      <c r="G8" s="338"/>
      <c r="H8" s="338"/>
      <c r="I8" s="338"/>
      <c r="J8" s="338"/>
      <c r="K8" s="338"/>
      <c r="L8" s="338"/>
      <c r="M8" s="338"/>
      <c r="N8" s="338"/>
      <c r="O8" s="338"/>
      <c r="P8" s="289"/>
    </row>
    <row r="9" spans="1:103" ht="18" x14ac:dyDescent="0.2">
      <c r="A9" s="344"/>
      <c r="B9" s="289"/>
      <c r="C9" s="244"/>
      <c r="D9" s="338"/>
      <c r="E9" s="338"/>
      <c r="F9" s="338"/>
      <c r="G9" s="338"/>
      <c r="H9" s="338"/>
      <c r="I9" s="338"/>
      <c r="J9" s="338"/>
      <c r="K9" s="338"/>
      <c r="L9" s="338"/>
      <c r="M9" s="338"/>
      <c r="N9" s="338"/>
      <c r="O9" s="338"/>
      <c r="P9" s="289"/>
    </row>
    <row r="10" spans="1:103" ht="18" x14ac:dyDescent="0.2">
      <c r="A10" s="344"/>
      <c r="B10" s="289"/>
      <c r="C10" s="244"/>
      <c r="D10" s="289"/>
      <c r="E10" s="289"/>
      <c r="F10" s="289"/>
      <c r="G10" s="289"/>
      <c r="H10" s="289"/>
      <c r="I10" s="289"/>
      <c r="J10" s="289"/>
      <c r="K10" s="289"/>
      <c r="L10" s="289"/>
      <c r="M10" s="289"/>
      <c r="N10" s="289"/>
      <c r="O10" s="289"/>
      <c r="P10" s="289"/>
    </row>
    <row r="12" spans="1:103" x14ac:dyDescent="0.2">
      <c r="A12" s="81"/>
    </row>
    <row r="13" spans="1:103" ht="15.75" x14ac:dyDescent="0.2">
      <c r="A13" s="74"/>
    </row>
    <row r="40945" spans="1:1" x14ac:dyDescent="0.2">
      <c r="A40945" s="71">
        <f>SUM(A1:A40944)</f>
        <v>553832220</v>
      </c>
    </row>
  </sheetData>
  <sortState xmlns:xlrd2="http://schemas.microsoft.com/office/spreadsheetml/2017/richdata2" ref="A3:O4">
    <sortCondition descending="1" ref="B4"/>
  </sortState>
  <mergeCells count="1">
    <mergeCell ref="A1:C1"/>
  </mergeCells>
  <pageMargins left="1" right="0" top="1" bottom="1" header="0" footer="0"/>
  <pageSetup scale="44" firstPageNumber="6" orientation="landscape" r:id="rId1"/>
  <headerFooter alignWithMargins="0">
    <oddFooter>&amp;L&amp;8&amp;F  &amp;A&amp;R&amp;8&amp;D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CY40947"/>
  <sheetViews>
    <sheetView zoomScale="80" zoomScaleNormal="80" workbookViewId="0">
      <selection activeCell="D5" sqref="D5"/>
    </sheetView>
  </sheetViews>
  <sheetFormatPr defaultColWidth="16.33203125" defaultRowHeight="15" x14ac:dyDescent="0.2"/>
  <cols>
    <col min="1" max="1" width="16" style="71" customWidth="1"/>
    <col min="2" max="2" width="13.33203125" style="619" bestFit="1" customWidth="1"/>
    <col min="3" max="3" width="27" style="47" customWidth="1"/>
    <col min="4" max="15" width="15.109375" style="619" customWidth="1"/>
    <col min="16" max="103" width="16.33203125" style="619"/>
    <col min="104" max="16384" width="16.33203125" style="35"/>
  </cols>
  <sheetData>
    <row r="1" spans="1:103" ht="28.9" customHeight="1" x14ac:dyDescent="0.2">
      <c r="A1" s="725" t="s">
        <v>1209</v>
      </c>
      <c r="B1" s="710"/>
      <c r="C1" s="710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558"/>
    </row>
    <row r="2" spans="1:103" s="61" customFormat="1" ht="30" customHeight="1" x14ac:dyDescent="0.2">
      <c r="A2" s="339" t="s">
        <v>0</v>
      </c>
      <c r="B2" s="239" t="s">
        <v>1</v>
      </c>
      <c r="C2" s="241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  <c r="P2" s="240"/>
    </row>
    <row r="3" spans="1:103" s="61" customFormat="1" ht="30" customHeight="1" x14ac:dyDescent="0.2">
      <c r="A3" s="339"/>
      <c r="B3" s="239"/>
      <c r="C3" s="241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  <c r="O3" s="240"/>
      <c r="P3" s="240"/>
    </row>
    <row r="4" spans="1:103" ht="31.9" customHeight="1" x14ac:dyDescent="0.2">
      <c r="A4" s="275">
        <v>675421832</v>
      </c>
      <c r="B4" s="275">
        <v>1010519684</v>
      </c>
      <c r="C4" s="343" t="s">
        <v>1208</v>
      </c>
      <c r="D4" s="562"/>
      <c r="E4" s="562"/>
      <c r="F4" s="562"/>
      <c r="G4" s="562"/>
      <c r="H4" s="562"/>
      <c r="I4" s="562"/>
      <c r="J4" s="562"/>
      <c r="K4" s="562"/>
      <c r="L4" s="562"/>
      <c r="M4" s="562"/>
      <c r="N4" s="562"/>
      <c r="O4" s="562"/>
      <c r="P4" s="558"/>
    </row>
    <row r="5" spans="1:103" ht="31.9" customHeight="1" x14ac:dyDescent="0.2">
      <c r="A5" s="275">
        <v>677373043</v>
      </c>
      <c r="B5" s="275">
        <v>62331460</v>
      </c>
      <c r="C5" s="343" t="s">
        <v>1222</v>
      </c>
      <c r="D5" s="562"/>
      <c r="E5" s="562"/>
      <c r="F5" s="562"/>
      <c r="G5" s="562"/>
      <c r="H5" s="562"/>
      <c r="I5" s="562"/>
      <c r="J5" s="562"/>
      <c r="K5" s="562"/>
      <c r="L5" s="562"/>
      <c r="M5" s="562"/>
      <c r="N5" s="562"/>
      <c r="O5" s="562"/>
      <c r="P5" s="558"/>
      <c r="Q5" s="622"/>
      <c r="R5" s="622"/>
      <c r="S5" s="622"/>
      <c r="T5" s="622"/>
      <c r="U5" s="622"/>
      <c r="V5" s="622"/>
      <c r="W5" s="622"/>
      <c r="X5" s="622"/>
      <c r="Y5" s="622"/>
      <c r="Z5" s="622"/>
      <c r="AA5" s="622"/>
      <c r="AB5" s="622"/>
      <c r="AC5" s="622"/>
      <c r="AD5" s="622"/>
      <c r="AE5" s="622"/>
      <c r="AF5" s="622"/>
      <c r="AG5" s="622"/>
      <c r="AH5" s="622"/>
      <c r="AI5" s="622"/>
      <c r="AJ5" s="622"/>
      <c r="AK5" s="622"/>
      <c r="AL5" s="622"/>
      <c r="AM5" s="622"/>
      <c r="AN5" s="622"/>
      <c r="AO5" s="622"/>
      <c r="AP5" s="622"/>
      <c r="AQ5" s="622"/>
      <c r="AR5" s="622"/>
      <c r="AS5" s="622"/>
      <c r="AT5" s="622"/>
      <c r="AU5" s="622"/>
      <c r="AV5" s="622"/>
      <c r="AW5" s="622"/>
      <c r="AX5" s="622"/>
      <c r="AY5" s="622"/>
      <c r="AZ5" s="622"/>
      <c r="BA5" s="622"/>
      <c r="BB5" s="622"/>
      <c r="BC5" s="622"/>
      <c r="BD5" s="622"/>
      <c r="BE5" s="622"/>
      <c r="BF5" s="622"/>
      <c r="BG5" s="622"/>
      <c r="BH5" s="622"/>
      <c r="BI5" s="622"/>
      <c r="BJ5" s="622"/>
      <c r="BK5" s="622"/>
      <c r="BL5" s="622"/>
      <c r="BM5" s="622"/>
      <c r="BN5" s="622"/>
      <c r="BO5" s="622"/>
      <c r="BP5" s="622"/>
      <c r="BQ5" s="622"/>
      <c r="BR5" s="622"/>
      <c r="BS5" s="622"/>
      <c r="BT5" s="622"/>
      <c r="BU5" s="622"/>
      <c r="BV5" s="622"/>
      <c r="BW5" s="622"/>
      <c r="BX5" s="622"/>
      <c r="BY5" s="622"/>
      <c r="BZ5" s="622"/>
      <c r="CA5" s="622"/>
      <c r="CB5" s="622"/>
      <c r="CC5" s="622"/>
      <c r="CD5" s="622"/>
      <c r="CE5" s="622"/>
      <c r="CF5" s="622"/>
      <c r="CG5" s="622"/>
      <c r="CH5" s="622"/>
      <c r="CI5" s="622"/>
      <c r="CJ5" s="622"/>
      <c r="CK5" s="622"/>
      <c r="CL5" s="622"/>
      <c r="CM5" s="622"/>
      <c r="CN5" s="622"/>
      <c r="CO5" s="622"/>
      <c r="CP5" s="622"/>
      <c r="CQ5" s="622"/>
      <c r="CR5" s="622"/>
      <c r="CS5" s="622"/>
      <c r="CT5" s="622"/>
      <c r="CU5" s="622"/>
      <c r="CV5" s="622"/>
      <c r="CW5" s="622"/>
      <c r="CX5" s="622"/>
      <c r="CY5" s="622"/>
    </row>
    <row r="6" spans="1:103" s="39" customFormat="1" ht="18" x14ac:dyDescent="0.2">
      <c r="A6" s="340" t="s">
        <v>1223</v>
      </c>
      <c r="B6" s="558"/>
      <c r="C6" s="244"/>
      <c r="D6" s="558"/>
      <c r="E6" s="558"/>
      <c r="F6" s="558"/>
      <c r="G6" s="558"/>
      <c r="H6" s="558"/>
      <c r="I6" s="558"/>
      <c r="J6" s="558"/>
      <c r="K6" s="558"/>
      <c r="L6" s="558"/>
      <c r="M6" s="558"/>
      <c r="N6" s="558"/>
      <c r="O6" s="558"/>
      <c r="P6" s="558"/>
      <c r="Q6" s="619"/>
      <c r="R6" s="619"/>
      <c r="S6" s="619"/>
      <c r="T6" s="619"/>
      <c r="U6" s="619"/>
      <c r="V6" s="619"/>
      <c r="W6" s="619"/>
      <c r="X6" s="619"/>
      <c r="Y6" s="619"/>
      <c r="Z6" s="619"/>
      <c r="AA6" s="619"/>
      <c r="AB6" s="619"/>
      <c r="AC6" s="619"/>
      <c r="AD6" s="619"/>
      <c r="AE6" s="619"/>
      <c r="AF6" s="619"/>
      <c r="AG6" s="619"/>
      <c r="AH6" s="619"/>
      <c r="AI6" s="619"/>
      <c r="AJ6" s="619"/>
      <c r="AK6" s="619"/>
      <c r="AL6" s="619"/>
      <c r="AM6" s="619"/>
      <c r="AN6" s="619"/>
      <c r="AO6" s="619"/>
      <c r="AP6" s="619"/>
      <c r="AQ6" s="619"/>
      <c r="AR6" s="619"/>
      <c r="AS6" s="619"/>
      <c r="AT6" s="619"/>
      <c r="AU6" s="619"/>
      <c r="AV6" s="619"/>
      <c r="AW6" s="619"/>
      <c r="AX6" s="619"/>
      <c r="AY6" s="619"/>
      <c r="AZ6" s="619"/>
      <c r="BA6" s="619"/>
      <c r="BB6" s="619"/>
      <c r="BC6" s="619"/>
      <c r="BD6" s="619"/>
      <c r="BE6" s="619"/>
      <c r="BF6" s="619"/>
      <c r="BG6" s="619"/>
      <c r="BH6" s="619"/>
      <c r="BI6" s="619"/>
      <c r="BJ6" s="619"/>
      <c r="BK6" s="619"/>
      <c r="BL6" s="619"/>
      <c r="BM6" s="619"/>
      <c r="BN6" s="619"/>
      <c r="BO6" s="619"/>
      <c r="BP6" s="619"/>
      <c r="BQ6" s="619"/>
      <c r="BR6" s="619"/>
      <c r="BS6" s="619"/>
      <c r="BT6" s="619"/>
      <c r="BU6" s="619"/>
      <c r="BV6" s="619"/>
      <c r="BW6" s="619"/>
      <c r="BX6" s="619"/>
      <c r="BY6" s="619"/>
      <c r="BZ6" s="619"/>
      <c r="CA6" s="619"/>
      <c r="CB6" s="619"/>
      <c r="CC6" s="619"/>
      <c r="CD6" s="619"/>
      <c r="CE6" s="619"/>
      <c r="CF6" s="619"/>
      <c r="CG6" s="619"/>
      <c r="CH6" s="619"/>
      <c r="CI6" s="619"/>
      <c r="CJ6" s="619"/>
      <c r="CK6" s="619"/>
      <c r="CL6" s="619"/>
      <c r="CM6" s="619"/>
      <c r="CN6" s="619"/>
      <c r="CO6" s="619"/>
      <c r="CP6" s="619"/>
      <c r="CQ6" s="619"/>
      <c r="CR6" s="619"/>
      <c r="CS6" s="619"/>
      <c r="CT6" s="619"/>
      <c r="CU6" s="619"/>
      <c r="CV6" s="619"/>
      <c r="CW6" s="619"/>
      <c r="CX6" s="619"/>
      <c r="CY6" s="619"/>
    </row>
    <row r="7" spans="1:103" ht="18" x14ac:dyDescent="0.2">
      <c r="A7" s="628" t="s">
        <v>1224</v>
      </c>
      <c r="B7" s="558"/>
      <c r="C7" s="244"/>
      <c r="D7" s="558"/>
      <c r="E7" s="558"/>
      <c r="F7" s="558"/>
      <c r="G7" s="558"/>
      <c r="H7" s="558"/>
      <c r="I7" s="558"/>
      <c r="J7" s="558"/>
      <c r="K7" s="558"/>
      <c r="L7" s="558"/>
      <c r="M7" s="558"/>
      <c r="N7" s="558"/>
      <c r="O7" s="558"/>
      <c r="P7" s="558"/>
    </row>
    <row r="8" spans="1:103" ht="18" x14ac:dyDescent="0.2">
      <c r="A8" s="344"/>
      <c r="B8" s="558"/>
      <c r="C8" s="287" t="s">
        <v>103</v>
      </c>
      <c r="D8" s="328">
        <f>SUM(D4:D4)</f>
        <v>0</v>
      </c>
      <c r="E8" s="328">
        <f>SUM(E4:E4)</f>
        <v>0</v>
      </c>
      <c r="F8" s="328">
        <f>SUM(F4:F4)</f>
        <v>0</v>
      </c>
      <c r="G8" s="328">
        <f>SUM(G4:G4)</f>
        <v>0</v>
      </c>
      <c r="H8" s="328">
        <f>SUM(H4:H4)</f>
        <v>0</v>
      </c>
      <c r="I8" s="328">
        <f>SUM(I4:I5)</f>
        <v>0</v>
      </c>
      <c r="J8" s="328">
        <f>SUM(J4:J5)</f>
        <v>0</v>
      </c>
      <c r="K8" s="328">
        <f>SUM(K4:K5)</f>
        <v>0</v>
      </c>
      <c r="L8" s="328">
        <f>SUM(L4:L5)</f>
        <v>0</v>
      </c>
      <c r="M8" s="328">
        <f t="shared" ref="M8:O8" si="0">SUM(M4:M4)</f>
        <v>0</v>
      </c>
      <c r="N8" s="328">
        <f t="shared" si="0"/>
        <v>0</v>
      </c>
      <c r="O8" s="328">
        <f t="shared" si="0"/>
        <v>0</v>
      </c>
      <c r="P8" s="558"/>
    </row>
    <row r="9" spans="1:103" s="60" customFormat="1" ht="14.1" customHeight="1" x14ac:dyDescent="0.2">
      <c r="A9" s="344"/>
      <c r="B9" s="558"/>
      <c r="C9" s="244"/>
      <c r="D9" s="338"/>
      <c r="E9" s="338"/>
      <c r="F9" s="338"/>
      <c r="G9" s="338"/>
      <c r="H9" s="338"/>
      <c r="I9" s="338"/>
      <c r="J9" s="338"/>
      <c r="K9" s="338"/>
      <c r="L9" s="338"/>
      <c r="M9" s="338"/>
      <c r="N9" s="338"/>
      <c r="O9" s="338"/>
      <c r="P9" s="345"/>
    </row>
    <row r="10" spans="1:103" ht="14.1" customHeight="1" x14ac:dyDescent="0.2">
      <c r="A10" s="344"/>
      <c r="B10" s="558"/>
      <c r="C10" s="244"/>
      <c r="D10" s="338"/>
      <c r="E10" s="338"/>
      <c r="F10" s="338"/>
      <c r="G10" s="338"/>
      <c r="H10" s="338"/>
      <c r="I10" s="338"/>
      <c r="J10" s="338"/>
      <c r="K10" s="338"/>
      <c r="L10" s="338"/>
      <c r="M10" s="338"/>
      <c r="N10" s="338"/>
      <c r="O10" s="338"/>
      <c r="P10" s="558"/>
    </row>
    <row r="11" spans="1:103" ht="18" x14ac:dyDescent="0.2">
      <c r="A11" s="344"/>
      <c r="B11" s="558"/>
      <c r="C11" s="244"/>
      <c r="D11" s="338"/>
      <c r="E11" s="338"/>
      <c r="F11" s="338"/>
      <c r="G11" s="338"/>
      <c r="H11" s="338"/>
      <c r="I11" s="338"/>
      <c r="J11" s="338"/>
      <c r="K11" s="338"/>
      <c r="L11" s="338"/>
      <c r="M11" s="338"/>
      <c r="N11" s="338"/>
      <c r="O11" s="338"/>
      <c r="P11" s="558"/>
    </row>
    <row r="12" spans="1:103" ht="18" x14ac:dyDescent="0.2">
      <c r="A12" s="344"/>
      <c r="B12" s="558"/>
      <c r="C12" s="244"/>
      <c r="D12" s="558"/>
      <c r="E12" s="558"/>
      <c r="F12" s="558"/>
      <c r="G12" s="558"/>
      <c r="H12" s="558"/>
      <c r="I12" s="558"/>
      <c r="J12" s="558"/>
      <c r="K12" s="558"/>
      <c r="L12" s="558"/>
      <c r="M12" s="558"/>
      <c r="N12" s="558"/>
      <c r="O12" s="558"/>
      <c r="P12" s="558"/>
    </row>
    <row r="14" spans="1:103" x14ac:dyDescent="0.2">
      <c r="A14" s="81"/>
    </row>
    <row r="15" spans="1:103" ht="15.75" x14ac:dyDescent="0.2">
      <c r="A15" s="74"/>
    </row>
    <row r="40947" spans="1:1" x14ac:dyDescent="0.2">
      <c r="A40947" s="71">
        <f>SUM(A1:A40946)</f>
        <v>1352794875</v>
      </c>
    </row>
  </sheetData>
  <mergeCells count="1">
    <mergeCell ref="A1:C1"/>
  </mergeCells>
  <pageMargins left="1" right="0" top="1" bottom="1" header="0" footer="0"/>
  <pageSetup scale="44" firstPageNumber="6" orientation="landscape" r:id="rId1"/>
  <headerFooter alignWithMargins="0">
    <oddFooter>&amp;L&amp;8&amp;F  &amp;A&amp;R&amp;8&amp;D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DA40950"/>
  <sheetViews>
    <sheetView zoomScale="80" zoomScaleNormal="80" workbookViewId="0">
      <selection activeCell="C33" sqref="C33"/>
    </sheetView>
  </sheetViews>
  <sheetFormatPr defaultColWidth="16.33203125" defaultRowHeight="15" x14ac:dyDescent="0.2"/>
  <cols>
    <col min="1" max="1" width="25.33203125" style="613" customWidth="1"/>
    <col min="2" max="2" width="14.77734375" style="614" customWidth="1"/>
    <col min="3" max="3" width="38.21875" style="615" bestFit="1" customWidth="1"/>
    <col min="4" max="5" width="14.44140625" style="34" bestFit="1" customWidth="1"/>
    <col min="6" max="6" width="15.21875" style="34" bestFit="1" customWidth="1"/>
    <col min="7" max="15" width="14.44140625" style="34" bestFit="1" customWidth="1"/>
    <col min="16" max="105" width="16.33203125" style="34"/>
    <col min="106" max="16384" width="16.33203125" style="35"/>
  </cols>
  <sheetData>
    <row r="1" spans="1:22" ht="35.450000000000003" customHeight="1" x14ac:dyDescent="0.2">
      <c r="A1" s="701">
        <v>5392080692</v>
      </c>
      <c r="B1" s="702"/>
      <c r="C1" s="702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289"/>
      <c r="Q1" s="289"/>
      <c r="R1" s="289"/>
      <c r="S1" s="289"/>
      <c r="T1" s="289"/>
      <c r="U1" s="289"/>
      <c r="V1" s="289"/>
    </row>
    <row r="2" spans="1:22" s="61" customFormat="1" ht="18" x14ac:dyDescent="0.2">
      <c r="A2" s="239" t="s">
        <v>0</v>
      </c>
      <c r="B2" s="239" t="s">
        <v>1</v>
      </c>
      <c r="C2" s="241" t="s">
        <v>2</v>
      </c>
      <c r="D2" s="240" t="s">
        <v>1265</v>
      </c>
      <c r="E2" s="240" t="s">
        <v>1266</v>
      </c>
      <c r="F2" s="240" t="s">
        <v>1267</v>
      </c>
      <c r="G2" s="240" t="s">
        <v>1268</v>
      </c>
      <c r="H2" s="240" t="s">
        <v>1269</v>
      </c>
      <c r="I2" s="240" t="s">
        <v>1270</v>
      </c>
      <c r="J2" s="240" t="s">
        <v>1271</v>
      </c>
      <c r="K2" s="240" t="s">
        <v>1272</v>
      </c>
      <c r="L2" s="240" t="s">
        <v>1273</v>
      </c>
      <c r="M2" s="240" t="s">
        <v>1274</v>
      </c>
      <c r="N2" s="240" t="s">
        <v>1275</v>
      </c>
      <c r="O2" s="240" t="s">
        <v>1276</v>
      </c>
      <c r="P2" s="240"/>
      <c r="Q2" s="240"/>
      <c r="R2" s="240"/>
      <c r="S2" s="240"/>
      <c r="T2" s="240"/>
      <c r="U2" s="240"/>
      <c r="V2" s="240"/>
    </row>
    <row r="3" spans="1:22" ht="39.950000000000003" customHeight="1" x14ac:dyDescent="0.2">
      <c r="A3" s="605" t="s">
        <v>647</v>
      </c>
      <c r="B3" s="606"/>
      <c r="C3" s="477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289"/>
      <c r="Q3" s="289"/>
      <c r="R3" s="289"/>
      <c r="S3" s="289"/>
      <c r="T3" s="289"/>
      <c r="U3" s="289"/>
      <c r="V3" s="289"/>
    </row>
    <row r="4" spans="1:22" ht="14.1" customHeight="1" x14ac:dyDescent="0.2">
      <c r="A4" s="577"/>
      <c r="B4" s="606"/>
      <c r="C4" s="477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289"/>
      <c r="Q4" s="289"/>
      <c r="R4" s="289"/>
      <c r="S4" s="289"/>
      <c r="T4" s="289"/>
      <c r="U4" s="289"/>
      <c r="V4" s="289"/>
    </row>
    <row r="5" spans="1:22" ht="14.1" customHeight="1" x14ac:dyDescent="0.2">
      <c r="A5" s="577">
        <v>5392080716</v>
      </c>
      <c r="B5" s="607" t="s">
        <v>535</v>
      </c>
      <c r="C5" s="477" t="s">
        <v>537</v>
      </c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289"/>
      <c r="Q5" s="289"/>
      <c r="R5" s="289"/>
      <c r="S5" s="289"/>
      <c r="T5" s="289"/>
      <c r="U5" s="289"/>
      <c r="V5" s="289"/>
    </row>
    <row r="6" spans="1:22" ht="14.1" customHeight="1" x14ac:dyDescent="0.2">
      <c r="A6" s="577">
        <v>5392080312</v>
      </c>
      <c r="B6" s="607" t="s">
        <v>536</v>
      </c>
      <c r="C6" s="477" t="s">
        <v>538</v>
      </c>
      <c r="D6" s="388"/>
      <c r="E6" s="388"/>
      <c r="F6" s="388"/>
      <c r="G6" s="388"/>
      <c r="H6" s="388"/>
      <c r="I6" s="388"/>
      <c r="J6" s="388"/>
      <c r="K6" s="388"/>
      <c r="L6" s="388"/>
      <c r="M6" s="388"/>
      <c r="N6" s="388"/>
      <c r="O6" s="388"/>
      <c r="P6" s="289"/>
      <c r="Q6" s="289"/>
      <c r="R6" s="289"/>
      <c r="S6" s="289"/>
      <c r="T6" s="289"/>
      <c r="U6" s="289"/>
      <c r="V6" s="289"/>
    </row>
    <row r="7" spans="1:22" ht="14.1" customHeight="1" x14ac:dyDescent="0.2">
      <c r="A7" s="577"/>
      <c r="B7" s="607"/>
      <c r="C7" s="477"/>
      <c r="D7" s="288">
        <f t="shared" ref="D7:E7" si="0">SUM(D5:D6)</f>
        <v>0</v>
      </c>
      <c r="E7" s="288">
        <f t="shared" si="0"/>
        <v>0</v>
      </c>
      <c r="F7" s="288">
        <f t="shared" ref="F7:O7" si="1">SUM(F5:F6)</f>
        <v>0</v>
      </c>
      <c r="G7" s="288">
        <f t="shared" si="1"/>
        <v>0</v>
      </c>
      <c r="H7" s="288">
        <f t="shared" si="1"/>
        <v>0</v>
      </c>
      <c r="I7" s="288">
        <f t="shared" si="1"/>
        <v>0</v>
      </c>
      <c r="J7" s="288">
        <f t="shared" si="1"/>
        <v>0</v>
      </c>
      <c r="K7" s="288">
        <f t="shared" si="1"/>
        <v>0</v>
      </c>
      <c r="L7" s="288">
        <f t="shared" si="1"/>
        <v>0</v>
      </c>
      <c r="M7" s="288">
        <f t="shared" si="1"/>
        <v>0</v>
      </c>
      <c r="N7" s="288">
        <f t="shared" si="1"/>
        <v>0</v>
      </c>
      <c r="O7" s="288">
        <f t="shared" si="1"/>
        <v>0</v>
      </c>
      <c r="P7" s="289"/>
      <c r="Q7" s="289"/>
      <c r="R7" s="289"/>
      <c r="S7" s="289"/>
      <c r="T7" s="289"/>
      <c r="U7" s="289"/>
      <c r="V7" s="289"/>
    </row>
    <row r="8" spans="1:22" ht="39.950000000000003" customHeight="1" x14ac:dyDescent="0.2">
      <c r="A8" s="604" t="s">
        <v>646</v>
      </c>
      <c r="B8" s="608"/>
      <c r="C8" s="477"/>
      <c r="D8" s="338"/>
      <c r="E8" s="338"/>
      <c r="F8" s="338"/>
      <c r="G8" s="338"/>
      <c r="H8" s="338"/>
      <c r="I8" s="338"/>
      <c r="J8" s="338"/>
      <c r="K8" s="338"/>
      <c r="L8" s="338"/>
      <c r="M8" s="338"/>
      <c r="N8" s="338"/>
      <c r="O8" s="338"/>
      <c r="P8" s="289"/>
      <c r="Q8" s="289"/>
      <c r="R8" s="289"/>
      <c r="S8" s="289"/>
      <c r="T8" s="289"/>
      <c r="U8" s="289"/>
      <c r="V8" s="289"/>
    </row>
    <row r="9" spans="1:22" s="34" customFormat="1" ht="14.1" customHeight="1" x14ac:dyDescent="0.2">
      <c r="A9" s="577">
        <v>5392080176</v>
      </c>
      <c r="B9" s="577">
        <v>61466506</v>
      </c>
      <c r="C9" s="609" t="s">
        <v>3</v>
      </c>
      <c r="D9" s="289"/>
      <c r="E9" s="289"/>
      <c r="F9" s="289"/>
      <c r="G9" s="289"/>
      <c r="H9" s="289"/>
      <c r="I9" s="289"/>
      <c r="J9" s="289"/>
      <c r="K9" s="289"/>
      <c r="L9" s="289"/>
      <c r="M9" s="289"/>
      <c r="N9" s="289"/>
      <c r="O9" s="289"/>
      <c r="P9" s="289"/>
      <c r="Q9" s="289"/>
      <c r="R9" s="289"/>
      <c r="S9" s="289"/>
      <c r="T9" s="289"/>
      <c r="U9" s="289"/>
      <c r="V9" s="289"/>
    </row>
    <row r="10" spans="1:22" ht="14.1" customHeight="1" x14ac:dyDescent="0.2">
      <c r="A10" s="610" t="s">
        <v>4</v>
      </c>
      <c r="B10" s="607" t="s">
        <v>5</v>
      </c>
      <c r="C10" s="477" t="s">
        <v>6</v>
      </c>
      <c r="D10" s="389"/>
      <c r="E10" s="389"/>
      <c r="F10" s="389"/>
      <c r="G10" s="389"/>
      <c r="H10" s="389"/>
      <c r="I10" s="389"/>
      <c r="J10" s="389"/>
      <c r="K10" s="389"/>
      <c r="L10" s="389"/>
      <c r="M10" s="389"/>
      <c r="N10" s="389"/>
      <c r="O10" s="389"/>
      <c r="P10" s="289"/>
      <c r="Q10" s="289"/>
      <c r="R10" s="289"/>
      <c r="S10" s="289"/>
      <c r="T10" s="289"/>
      <c r="U10" s="289"/>
      <c r="V10" s="289"/>
    </row>
    <row r="11" spans="1:22" ht="14.1" customHeight="1" x14ac:dyDescent="0.2">
      <c r="A11" s="577"/>
      <c r="B11" s="606"/>
      <c r="C11" s="611"/>
      <c r="D11" s="298">
        <f t="shared" ref="D11:E11" si="2">SUM(D9:D10)</f>
        <v>0</v>
      </c>
      <c r="E11" s="298">
        <f t="shared" si="2"/>
        <v>0</v>
      </c>
      <c r="F11" s="298">
        <f t="shared" ref="F11:O11" si="3">SUM(F9:F10)</f>
        <v>0</v>
      </c>
      <c r="G11" s="298">
        <f t="shared" si="3"/>
        <v>0</v>
      </c>
      <c r="H11" s="298">
        <f t="shared" si="3"/>
        <v>0</v>
      </c>
      <c r="I11" s="298">
        <f t="shared" si="3"/>
        <v>0</v>
      </c>
      <c r="J11" s="298">
        <f t="shared" si="3"/>
        <v>0</v>
      </c>
      <c r="K11" s="298">
        <f t="shared" si="3"/>
        <v>0</v>
      </c>
      <c r="L11" s="298">
        <f t="shared" si="3"/>
        <v>0</v>
      </c>
      <c r="M11" s="298">
        <f t="shared" si="3"/>
        <v>0</v>
      </c>
      <c r="N11" s="298">
        <f t="shared" si="3"/>
        <v>0</v>
      </c>
      <c r="O11" s="298">
        <f t="shared" si="3"/>
        <v>0</v>
      </c>
      <c r="P11" s="289"/>
      <c r="Q11" s="289"/>
      <c r="R11" s="289"/>
      <c r="S11" s="289"/>
      <c r="T11" s="289"/>
      <c r="U11" s="289"/>
      <c r="V11" s="289"/>
    </row>
    <row r="12" spans="1:22" s="60" customFormat="1" ht="14.1" customHeight="1" x14ac:dyDescent="0.2">
      <c r="A12" s="577"/>
      <c r="B12" s="606"/>
      <c r="C12" s="477"/>
      <c r="D12" s="338"/>
      <c r="E12" s="338"/>
      <c r="F12" s="338"/>
      <c r="G12" s="338"/>
      <c r="H12" s="338"/>
      <c r="I12" s="338"/>
      <c r="J12" s="338"/>
      <c r="K12" s="338"/>
      <c r="L12" s="338"/>
      <c r="M12" s="338"/>
      <c r="N12" s="338"/>
      <c r="O12" s="338"/>
      <c r="P12" s="345"/>
      <c r="Q12" s="345"/>
      <c r="R12" s="345"/>
      <c r="S12" s="345"/>
      <c r="T12" s="345"/>
      <c r="U12" s="345"/>
      <c r="V12" s="345"/>
    </row>
    <row r="13" spans="1:22" ht="14.1" customHeight="1" x14ac:dyDescent="0.2">
      <c r="A13" s="577"/>
      <c r="B13" s="606"/>
      <c r="C13" s="612" t="s">
        <v>103</v>
      </c>
      <c r="D13" s="332">
        <f>D7+D11</f>
        <v>0</v>
      </c>
      <c r="E13" s="332">
        <f t="shared" ref="E13:O13" si="4">E7+E11</f>
        <v>0</v>
      </c>
      <c r="F13" s="332">
        <f t="shared" si="4"/>
        <v>0</v>
      </c>
      <c r="G13" s="332">
        <f t="shared" si="4"/>
        <v>0</v>
      </c>
      <c r="H13" s="332">
        <f t="shared" si="4"/>
        <v>0</v>
      </c>
      <c r="I13" s="332">
        <f t="shared" si="4"/>
        <v>0</v>
      </c>
      <c r="J13" s="332">
        <f t="shared" si="4"/>
        <v>0</v>
      </c>
      <c r="K13" s="332">
        <f t="shared" si="4"/>
        <v>0</v>
      </c>
      <c r="L13" s="332">
        <f t="shared" si="4"/>
        <v>0</v>
      </c>
      <c r="M13" s="332">
        <f t="shared" si="4"/>
        <v>0</v>
      </c>
      <c r="N13" s="332">
        <f t="shared" si="4"/>
        <v>0</v>
      </c>
      <c r="O13" s="332">
        <f t="shared" si="4"/>
        <v>0</v>
      </c>
      <c r="P13" s="289"/>
      <c r="Q13" s="289"/>
      <c r="R13" s="289"/>
      <c r="S13" s="289"/>
      <c r="T13" s="289"/>
      <c r="U13" s="289"/>
      <c r="V13" s="289"/>
    </row>
    <row r="14" spans="1:22" x14ac:dyDescent="0.2"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</row>
    <row r="17" spans="1:1" x14ac:dyDescent="0.2">
      <c r="A17" s="9" t="s">
        <v>1264</v>
      </c>
    </row>
    <row r="18" spans="1:1" ht="15.75" x14ac:dyDescent="0.2">
      <c r="A18" s="616"/>
    </row>
    <row r="40950" spans="1:1" x14ac:dyDescent="0.2">
      <c r="A40950" s="613">
        <f>SUM(A1:A40949)</f>
        <v>21568321896</v>
      </c>
    </row>
  </sheetData>
  <mergeCells count="1">
    <mergeCell ref="A1:C1"/>
  </mergeCells>
  <phoneticPr fontId="54" type="noConversion"/>
  <pageMargins left="1" right="0" top="1" bottom="1" header="0" footer="0"/>
  <pageSetup scale="41" firstPageNumber="6" orientation="landscape" r:id="rId1"/>
  <headerFooter alignWithMargins="0">
    <oddFooter>&amp;L&amp;8&amp;F  &amp;A &amp;R&amp;8Last Updated: 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  <pageSetUpPr fitToPage="1"/>
  </sheetPr>
  <dimension ref="A1:DD40936"/>
  <sheetViews>
    <sheetView zoomScale="70" zoomScaleNormal="70" workbookViewId="0">
      <selection activeCell="D2" sqref="D2:O2"/>
    </sheetView>
  </sheetViews>
  <sheetFormatPr defaultColWidth="16.33203125" defaultRowHeight="15" x14ac:dyDescent="0.2"/>
  <cols>
    <col min="1" max="1" width="18" style="49" customWidth="1"/>
    <col min="2" max="2" width="13.5546875" style="34" bestFit="1" customWidth="1"/>
    <col min="3" max="3" width="36.5546875" style="47" customWidth="1"/>
    <col min="4" max="15" width="15" style="34" customWidth="1"/>
    <col min="16" max="106" width="16.33203125" style="34"/>
    <col min="107" max="16384" width="16.33203125" style="35"/>
  </cols>
  <sheetData>
    <row r="1" spans="1:107" ht="18" x14ac:dyDescent="0.2">
      <c r="A1" s="709" t="s">
        <v>752</v>
      </c>
      <c r="B1" s="710"/>
      <c r="C1" s="710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289"/>
    </row>
    <row r="2" spans="1:107" s="61" customFormat="1" ht="33" customHeight="1" x14ac:dyDescent="0.2">
      <c r="A2" s="239" t="s">
        <v>0</v>
      </c>
      <c r="B2" s="239" t="s">
        <v>1</v>
      </c>
      <c r="C2" s="241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  <c r="P2" s="240"/>
    </row>
    <row r="3" spans="1:107" ht="18" x14ac:dyDescent="0.2">
      <c r="A3" s="314" t="s">
        <v>763</v>
      </c>
      <c r="B3" s="289"/>
      <c r="C3" s="244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289"/>
    </row>
    <row r="4" spans="1:107" ht="29.45" customHeight="1" x14ac:dyDescent="0.2">
      <c r="A4" s="275">
        <v>6433170051</v>
      </c>
      <c r="B4" s="296">
        <v>1006729157</v>
      </c>
      <c r="C4" s="244" t="s">
        <v>753</v>
      </c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89"/>
      <c r="DC4" s="34"/>
    </row>
    <row r="5" spans="1:107" ht="18" x14ac:dyDescent="0.2">
      <c r="A5" s="275">
        <v>6433170300</v>
      </c>
      <c r="B5" s="296">
        <v>61300755</v>
      </c>
      <c r="C5" s="244" t="s">
        <v>754</v>
      </c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89"/>
      <c r="DC5" s="34"/>
    </row>
    <row r="6" spans="1:107" ht="18" x14ac:dyDescent="0.2">
      <c r="A6" s="286"/>
      <c r="B6" s="329"/>
      <c r="C6" s="287" t="s">
        <v>103</v>
      </c>
      <c r="D6" s="298">
        <f t="shared" ref="D6:O6" si="0">SUM(D4:D5)</f>
        <v>0</v>
      </c>
      <c r="E6" s="298">
        <f t="shared" si="0"/>
        <v>0</v>
      </c>
      <c r="F6" s="298">
        <f t="shared" si="0"/>
        <v>0</v>
      </c>
      <c r="G6" s="298">
        <f t="shared" si="0"/>
        <v>0</v>
      </c>
      <c r="H6" s="298">
        <f t="shared" si="0"/>
        <v>0</v>
      </c>
      <c r="I6" s="298">
        <f t="shared" si="0"/>
        <v>0</v>
      </c>
      <c r="J6" s="298">
        <f t="shared" si="0"/>
        <v>0</v>
      </c>
      <c r="K6" s="298">
        <f t="shared" si="0"/>
        <v>0</v>
      </c>
      <c r="L6" s="298">
        <f t="shared" si="0"/>
        <v>0</v>
      </c>
      <c r="M6" s="298">
        <f t="shared" si="0"/>
        <v>0</v>
      </c>
      <c r="N6" s="298">
        <f>SUM(N4:N5)</f>
        <v>0</v>
      </c>
      <c r="O6" s="298">
        <f t="shared" si="0"/>
        <v>0</v>
      </c>
      <c r="P6" s="289"/>
    </row>
    <row r="7" spans="1:107" s="60" customFormat="1" ht="18" x14ac:dyDescent="0.2">
      <c r="A7" s="286"/>
      <c r="B7" s="329"/>
      <c r="C7" s="244"/>
      <c r="D7" s="338"/>
      <c r="E7" s="338"/>
      <c r="F7" s="338"/>
      <c r="G7" s="338"/>
      <c r="H7" s="338"/>
      <c r="I7" s="338"/>
      <c r="J7" s="338"/>
      <c r="K7" s="378"/>
      <c r="L7" s="338"/>
      <c r="M7" s="338"/>
      <c r="N7" s="338"/>
      <c r="O7" s="338"/>
      <c r="P7" s="345"/>
    </row>
    <row r="8" spans="1:107" ht="18" x14ac:dyDescent="0.2">
      <c r="A8" s="286"/>
      <c r="B8" s="289"/>
      <c r="C8" s="244"/>
      <c r="D8" s="289"/>
      <c r="E8" s="289"/>
      <c r="F8" s="289"/>
      <c r="G8" s="289"/>
      <c r="H8" s="289"/>
      <c r="I8" s="289"/>
      <c r="J8" s="289"/>
      <c r="K8" s="360"/>
      <c r="L8" s="289"/>
      <c r="M8" s="289"/>
      <c r="N8" s="289"/>
      <c r="O8" s="289"/>
      <c r="P8" s="289"/>
    </row>
    <row r="9" spans="1:107" ht="18" x14ac:dyDescent="0.2">
      <c r="A9" s="286"/>
      <c r="B9" s="289"/>
      <c r="C9" s="244"/>
      <c r="D9" s="289"/>
      <c r="E9" s="289"/>
      <c r="F9" s="289"/>
      <c r="G9" s="289"/>
      <c r="H9" s="289"/>
      <c r="I9" s="289"/>
      <c r="J9" s="289"/>
      <c r="K9" s="360"/>
      <c r="L9" s="289"/>
      <c r="M9" s="289"/>
      <c r="N9" s="289"/>
      <c r="O9" s="289"/>
      <c r="P9" s="289"/>
    </row>
    <row r="10" spans="1:107" ht="18" x14ac:dyDescent="0.2">
      <c r="A10" s="286"/>
      <c r="B10" s="289"/>
      <c r="C10" s="244"/>
      <c r="D10" s="289"/>
      <c r="E10" s="289"/>
      <c r="F10" s="289"/>
      <c r="G10" s="289"/>
      <c r="H10" s="289"/>
      <c r="I10" s="289"/>
      <c r="J10" s="289"/>
      <c r="K10" s="289"/>
      <c r="L10" s="289"/>
      <c r="M10" s="289"/>
      <c r="N10" s="289"/>
      <c r="O10" s="289"/>
      <c r="P10" s="289"/>
    </row>
    <row r="11" spans="1:107" ht="18" x14ac:dyDescent="0.2">
      <c r="A11" s="286" t="s">
        <v>759</v>
      </c>
      <c r="B11" s="289"/>
      <c r="C11" s="244"/>
      <c r="D11" s="289"/>
      <c r="E11" s="289"/>
      <c r="F11" s="289"/>
      <c r="G11" s="289"/>
      <c r="H11" s="289"/>
      <c r="I11" s="289"/>
      <c r="J11" s="289"/>
      <c r="K11" s="289"/>
      <c r="L11" s="289"/>
      <c r="M11" s="289"/>
      <c r="N11" s="289"/>
      <c r="O11" s="289"/>
      <c r="P11" s="289"/>
    </row>
    <row r="12" spans="1:107" ht="18" x14ac:dyDescent="0.2">
      <c r="A12" s="286"/>
      <c r="B12" s="289"/>
      <c r="C12" s="244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  <c r="O12" s="289"/>
      <c r="P12" s="289"/>
    </row>
    <row r="13" spans="1:107" ht="18" x14ac:dyDescent="0.2">
      <c r="A13" s="286"/>
      <c r="B13" s="289"/>
      <c r="C13" s="244"/>
      <c r="D13" s="289"/>
      <c r="E13" s="289"/>
      <c r="F13" s="289"/>
      <c r="G13" s="289"/>
      <c r="H13" s="289"/>
      <c r="I13" s="289"/>
      <c r="J13" s="289"/>
      <c r="K13" s="289"/>
      <c r="L13" s="289"/>
      <c r="M13" s="289"/>
      <c r="N13" s="289"/>
      <c r="O13" s="289"/>
      <c r="P13" s="289"/>
    </row>
    <row r="14" spans="1:107" ht="18" x14ac:dyDescent="0.2">
      <c r="A14" s="286"/>
      <c r="B14" s="289"/>
      <c r="C14" s="244"/>
      <c r="D14" s="289"/>
      <c r="E14" s="289"/>
      <c r="F14" s="289"/>
      <c r="G14" s="289"/>
      <c r="H14" s="289"/>
      <c r="I14" s="289"/>
      <c r="J14" s="289"/>
      <c r="K14" s="289"/>
      <c r="L14" s="289"/>
      <c r="M14" s="289"/>
      <c r="N14" s="289"/>
      <c r="O14" s="289"/>
      <c r="P14" s="289"/>
    </row>
    <row r="15" spans="1:107" ht="18" x14ac:dyDescent="0.2">
      <c r="A15" s="286"/>
      <c r="B15" s="289"/>
      <c r="C15" s="244"/>
      <c r="D15" s="289"/>
      <c r="E15" s="289"/>
      <c r="F15" s="289"/>
      <c r="G15" s="289"/>
      <c r="H15" s="289"/>
      <c r="I15" s="289"/>
      <c r="J15" s="289"/>
      <c r="K15" s="289"/>
      <c r="L15" s="289"/>
      <c r="M15" s="289"/>
      <c r="N15" s="289"/>
      <c r="O15" s="289"/>
      <c r="P15" s="289"/>
    </row>
    <row r="16" spans="1:107" ht="18" x14ac:dyDescent="0.2">
      <c r="A16" s="286"/>
      <c r="B16" s="289"/>
      <c r="C16" s="244"/>
      <c r="D16" s="289"/>
      <c r="E16" s="289"/>
      <c r="F16" s="289"/>
      <c r="G16" s="289"/>
      <c r="H16" s="289"/>
      <c r="I16" s="289"/>
      <c r="J16" s="289"/>
      <c r="K16" s="289"/>
      <c r="L16" s="289"/>
      <c r="M16" s="289"/>
      <c r="N16" s="289"/>
      <c r="O16" s="289"/>
      <c r="P16" s="289"/>
    </row>
    <row r="17" spans="1:16" ht="18" x14ac:dyDescent="0.2">
      <c r="A17" s="286"/>
      <c r="B17" s="289"/>
      <c r="C17" s="244"/>
      <c r="D17" s="289"/>
      <c r="E17" s="289"/>
      <c r="F17" s="289"/>
      <c r="G17" s="289"/>
      <c r="H17" s="289"/>
      <c r="I17" s="289"/>
      <c r="J17" s="289"/>
      <c r="K17" s="289"/>
      <c r="L17" s="289"/>
      <c r="M17" s="289"/>
      <c r="N17" s="289"/>
      <c r="O17" s="289"/>
      <c r="P17" s="289"/>
    </row>
    <row r="18" spans="1:16" ht="18" x14ac:dyDescent="0.2">
      <c r="A18" s="286"/>
      <c r="B18" s="289"/>
      <c r="C18" s="244"/>
      <c r="D18" s="289"/>
      <c r="E18" s="289"/>
      <c r="F18" s="289"/>
      <c r="G18" s="289"/>
      <c r="H18" s="289"/>
      <c r="I18" s="289"/>
      <c r="J18" s="289"/>
      <c r="K18" s="289"/>
      <c r="L18" s="289"/>
      <c r="M18" s="289"/>
      <c r="N18" s="289"/>
      <c r="O18" s="289"/>
      <c r="P18" s="289"/>
    </row>
    <row r="19" spans="1:16" ht="18" x14ac:dyDescent="0.2">
      <c r="A19" s="286"/>
      <c r="B19" s="289"/>
      <c r="C19" s="244"/>
      <c r="D19" s="289"/>
      <c r="E19" s="289"/>
      <c r="F19" s="289"/>
      <c r="G19" s="289"/>
      <c r="H19" s="289"/>
      <c r="I19" s="289"/>
      <c r="J19" s="289"/>
      <c r="K19" s="289"/>
      <c r="L19" s="289"/>
      <c r="M19" s="289"/>
      <c r="N19" s="289"/>
      <c r="O19" s="289"/>
      <c r="P19" s="289"/>
    </row>
    <row r="20" spans="1:16" ht="18" x14ac:dyDescent="0.2">
      <c r="A20" s="286"/>
      <c r="B20" s="289"/>
      <c r="C20" s="244"/>
      <c r="D20" s="289"/>
      <c r="E20" s="289"/>
      <c r="F20" s="289"/>
      <c r="G20" s="289"/>
      <c r="H20" s="289"/>
      <c r="I20" s="289"/>
      <c r="J20" s="289"/>
      <c r="K20" s="289"/>
      <c r="L20" s="289"/>
      <c r="M20" s="289"/>
      <c r="N20" s="289"/>
      <c r="O20" s="289"/>
      <c r="P20" s="289"/>
    </row>
    <row r="21" spans="1:16" ht="18" x14ac:dyDescent="0.2">
      <c r="A21" s="286"/>
      <c r="B21" s="289"/>
      <c r="C21" s="244"/>
      <c r="D21" s="289"/>
      <c r="E21" s="289"/>
      <c r="F21" s="289"/>
      <c r="G21" s="289"/>
      <c r="H21" s="289"/>
      <c r="I21" s="289"/>
      <c r="J21" s="289"/>
      <c r="K21" s="289"/>
      <c r="L21" s="289"/>
      <c r="M21" s="289"/>
      <c r="N21" s="289"/>
      <c r="O21" s="289"/>
      <c r="P21" s="289"/>
    </row>
    <row r="22" spans="1:16" ht="18" x14ac:dyDescent="0.2">
      <c r="A22" s="286"/>
      <c r="B22" s="289"/>
      <c r="C22" s="244"/>
      <c r="D22" s="289"/>
      <c r="E22" s="289"/>
      <c r="F22" s="289"/>
      <c r="G22" s="289"/>
      <c r="H22" s="289"/>
      <c r="I22" s="289"/>
      <c r="J22" s="289"/>
      <c r="K22" s="289"/>
      <c r="L22" s="289"/>
      <c r="M22" s="289"/>
      <c r="N22" s="289"/>
      <c r="O22" s="289"/>
      <c r="P22" s="289"/>
    </row>
    <row r="23" spans="1:16" ht="18" x14ac:dyDescent="0.2">
      <c r="A23" s="286"/>
      <c r="B23" s="289"/>
      <c r="C23" s="244"/>
      <c r="D23" s="289"/>
      <c r="E23" s="289"/>
      <c r="F23" s="289"/>
      <c r="G23" s="289"/>
      <c r="H23" s="289"/>
      <c r="I23" s="289"/>
      <c r="J23" s="289"/>
      <c r="K23" s="289"/>
      <c r="L23" s="289"/>
      <c r="M23" s="289"/>
      <c r="N23" s="289"/>
      <c r="O23" s="289"/>
      <c r="P23" s="289"/>
    </row>
    <row r="24" spans="1:16" ht="18" x14ac:dyDescent="0.2">
      <c r="A24" s="286"/>
      <c r="B24" s="289"/>
      <c r="C24" s="244"/>
      <c r="D24" s="289"/>
      <c r="E24" s="289"/>
      <c r="F24" s="289"/>
      <c r="G24" s="289"/>
      <c r="H24" s="289"/>
      <c r="I24" s="289"/>
      <c r="J24" s="289"/>
      <c r="K24" s="289"/>
      <c r="L24" s="289"/>
      <c r="M24" s="289"/>
      <c r="N24" s="289"/>
      <c r="O24" s="289"/>
      <c r="P24" s="289"/>
    </row>
    <row r="25" spans="1:16" ht="18" x14ac:dyDescent="0.2">
      <c r="A25" s="286"/>
      <c r="B25" s="289"/>
      <c r="C25" s="244"/>
      <c r="D25" s="289"/>
      <c r="E25" s="289"/>
      <c r="F25" s="289"/>
      <c r="G25" s="289"/>
      <c r="H25" s="289"/>
      <c r="I25" s="289"/>
      <c r="J25" s="289"/>
      <c r="K25" s="289"/>
      <c r="L25" s="289"/>
      <c r="M25" s="289"/>
      <c r="N25" s="289"/>
      <c r="O25" s="289"/>
      <c r="P25" s="289"/>
    </row>
    <row r="26" spans="1:16" ht="18" x14ac:dyDescent="0.2">
      <c r="A26" s="286"/>
      <c r="B26" s="289"/>
      <c r="C26" s="244"/>
      <c r="D26" s="289"/>
      <c r="E26" s="289"/>
      <c r="F26" s="289"/>
      <c r="G26" s="289"/>
      <c r="H26" s="289"/>
      <c r="I26" s="289"/>
      <c r="J26" s="289"/>
      <c r="K26" s="289"/>
      <c r="L26" s="289"/>
      <c r="M26" s="289"/>
      <c r="N26" s="289"/>
      <c r="O26" s="289"/>
      <c r="P26" s="289"/>
    </row>
    <row r="27" spans="1:16" ht="18" x14ac:dyDescent="0.2">
      <c r="A27" s="286"/>
      <c r="B27" s="289"/>
      <c r="C27" s="244"/>
      <c r="D27" s="289"/>
      <c r="E27" s="289"/>
      <c r="F27" s="289"/>
      <c r="G27" s="289"/>
      <c r="H27" s="289"/>
      <c r="I27" s="289"/>
      <c r="J27" s="289"/>
      <c r="K27" s="289"/>
      <c r="L27" s="289"/>
      <c r="M27" s="289"/>
      <c r="N27" s="289"/>
      <c r="O27" s="289"/>
      <c r="P27" s="289"/>
    </row>
    <row r="28" spans="1:16" ht="18" x14ac:dyDescent="0.2">
      <c r="A28" s="286"/>
      <c r="B28" s="289"/>
      <c r="C28" s="244"/>
      <c r="D28" s="289"/>
      <c r="E28" s="289"/>
      <c r="F28" s="289"/>
      <c r="G28" s="289"/>
      <c r="H28" s="289"/>
      <c r="I28" s="289"/>
      <c r="J28" s="289"/>
      <c r="K28" s="289"/>
      <c r="L28" s="289"/>
      <c r="M28" s="289"/>
      <c r="N28" s="289"/>
      <c r="O28" s="289"/>
      <c r="P28" s="289"/>
    </row>
    <row r="29" spans="1:16" ht="18" x14ac:dyDescent="0.2">
      <c r="A29" s="286"/>
      <c r="B29" s="289"/>
      <c r="C29" s="244"/>
      <c r="D29" s="289"/>
      <c r="E29" s="289"/>
      <c r="F29" s="289"/>
      <c r="G29" s="289"/>
      <c r="H29" s="289"/>
      <c r="I29" s="289"/>
      <c r="J29" s="289"/>
      <c r="K29" s="289"/>
      <c r="L29" s="289"/>
      <c r="M29" s="289"/>
      <c r="N29" s="289"/>
      <c r="O29" s="289"/>
      <c r="P29" s="289"/>
    </row>
    <row r="30" spans="1:16" ht="18" x14ac:dyDescent="0.2">
      <c r="A30" s="286"/>
      <c r="B30" s="289"/>
      <c r="C30" s="244"/>
      <c r="D30" s="289"/>
      <c r="E30" s="289"/>
      <c r="F30" s="289"/>
      <c r="G30" s="289"/>
      <c r="H30" s="289"/>
      <c r="I30" s="289"/>
      <c r="J30" s="289"/>
      <c r="K30" s="289"/>
      <c r="L30" s="289"/>
      <c r="M30" s="289"/>
      <c r="N30" s="289"/>
      <c r="O30" s="289"/>
      <c r="P30" s="289"/>
    </row>
    <row r="31" spans="1:16" ht="18" x14ac:dyDescent="0.2">
      <c r="A31" s="286"/>
      <c r="B31" s="289"/>
      <c r="C31" s="244"/>
      <c r="D31" s="289"/>
      <c r="E31" s="289"/>
      <c r="F31" s="289"/>
      <c r="G31" s="289"/>
      <c r="H31" s="289"/>
      <c r="I31" s="289"/>
      <c r="J31" s="289"/>
      <c r="K31" s="289"/>
      <c r="L31" s="289"/>
      <c r="M31" s="289"/>
      <c r="N31" s="289"/>
      <c r="O31" s="289"/>
      <c r="P31" s="289"/>
    </row>
    <row r="40936" spans="1:108" s="34" customFormat="1" x14ac:dyDescent="0.2">
      <c r="A40936" s="49">
        <f>SUM(A1:A40935)</f>
        <v>12866340351</v>
      </c>
      <c r="C40936" s="47"/>
      <c r="DC40936" s="35"/>
      <c r="DD40936" s="35"/>
    </row>
  </sheetData>
  <mergeCells count="1">
    <mergeCell ref="A1:C1"/>
  </mergeCells>
  <pageMargins left="1" right="0" top="1" bottom="1" header="0" footer="0"/>
  <pageSetup scale="42" firstPageNumber="6" orientation="landscape" r:id="rId1"/>
  <headerFooter alignWithMargins="0">
    <oddFooter>&amp;L&amp;8&amp;F  &amp;A&amp;R&amp;8&amp;D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  <pageSetUpPr fitToPage="1"/>
  </sheetPr>
  <dimension ref="A1:DD40949"/>
  <sheetViews>
    <sheetView zoomScale="70" zoomScaleNormal="70" workbookViewId="0">
      <selection activeCell="D2" sqref="D2:O2"/>
    </sheetView>
  </sheetViews>
  <sheetFormatPr defaultColWidth="16.33203125" defaultRowHeight="15" x14ac:dyDescent="0.2"/>
  <cols>
    <col min="1" max="1" width="18" style="49" customWidth="1"/>
    <col min="2" max="2" width="13.6640625" style="34" customWidth="1"/>
    <col min="3" max="3" width="46.109375" style="47" customWidth="1"/>
    <col min="4" max="15" width="15" style="34" customWidth="1"/>
    <col min="16" max="106" width="16.33203125" style="34"/>
    <col min="107" max="16384" width="16.33203125" style="35"/>
  </cols>
  <sheetData>
    <row r="1" spans="1:108" ht="18" x14ac:dyDescent="0.2">
      <c r="A1" s="709" t="s">
        <v>732</v>
      </c>
      <c r="B1" s="710"/>
      <c r="C1" s="710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</row>
    <row r="2" spans="1:108" s="61" customFormat="1" ht="33" customHeight="1" x14ac:dyDescent="0.2">
      <c r="A2" s="239" t="s">
        <v>0</v>
      </c>
      <c r="B2" s="239" t="s">
        <v>1</v>
      </c>
      <c r="C2" s="241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</row>
    <row r="3" spans="1:108" ht="27" customHeight="1" x14ac:dyDescent="0.2">
      <c r="A3" s="314" t="s">
        <v>733</v>
      </c>
      <c r="B3" s="289"/>
      <c r="C3" s="244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</row>
    <row r="4" spans="1:108" ht="32.450000000000003" customHeight="1" x14ac:dyDescent="0.2">
      <c r="A4" s="314" t="s">
        <v>734</v>
      </c>
      <c r="B4" s="243"/>
      <c r="C4" s="289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DC4" s="34"/>
      <c r="DD4" s="34"/>
    </row>
    <row r="5" spans="1:108" ht="18" x14ac:dyDescent="0.2">
      <c r="A5" s="275">
        <v>4107424807</v>
      </c>
      <c r="B5" s="317" t="s">
        <v>470</v>
      </c>
      <c r="C5" s="244" t="s">
        <v>471</v>
      </c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DC5" s="34"/>
    </row>
    <row r="6" spans="1:108" s="593" customFormat="1" ht="18" x14ac:dyDescent="0.2">
      <c r="A6" s="589" t="s">
        <v>898</v>
      </c>
      <c r="B6" s="590">
        <v>1009502917</v>
      </c>
      <c r="C6" s="477" t="s">
        <v>643</v>
      </c>
      <c r="D6" s="591"/>
      <c r="E6" s="591"/>
      <c r="F6" s="591"/>
      <c r="G6" s="591"/>
      <c r="H6" s="591"/>
      <c r="I6" s="591"/>
      <c r="J6" s="591"/>
      <c r="K6" s="591"/>
      <c r="L6" s="591"/>
      <c r="M6" s="591"/>
      <c r="N6" s="591"/>
      <c r="O6" s="591"/>
      <c r="P6" s="592"/>
      <c r="Q6" s="592"/>
      <c r="R6" s="592"/>
      <c r="S6" s="592"/>
      <c r="T6" s="592"/>
      <c r="U6" s="592"/>
      <c r="V6" s="592"/>
      <c r="W6" s="592"/>
      <c r="X6" s="592"/>
      <c r="Y6" s="592"/>
      <c r="Z6" s="592"/>
      <c r="AA6" s="592"/>
      <c r="AB6" s="592"/>
      <c r="AC6" s="592"/>
      <c r="AD6" s="592"/>
      <c r="AE6" s="592"/>
      <c r="AF6" s="592"/>
      <c r="AG6" s="592"/>
      <c r="AH6" s="592"/>
      <c r="AI6" s="592"/>
      <c r="AJ6" s="592"/>
      <c r="AK6" s="592"/>
      <c r="AL6" s="592"/>
      <c r="AM6" s="592"/>
      <c r="AN6" s="592"/>
      <c r="AO6" s="592"/>
      <c r="AP6" s="592"/>
      <c r="AQ6" s="592"/>
      <c r="AR6" s="592"/>
      <c r="AS6" s="592"/>
      <c r="AT6" s="592"/>
      <c r="AU6" s="592"/>
      <c r="AV6" s="592"/>
      <c r="AW6" s="592"/>
      <c r="AX6" s="592"/>
      <c r="AY6" s="592"/>
      <c r="AZ6" s="592"/>
      <c r="BA6" s="592"/>
      <c r="BB6" s="592"/>
      <c r="BC6" s="592"/>
      <c r="BD6" s="592"/>
      <c r="BE6" s="592"/>
      <c r="BF6" s="592"/>
      <c r="BG6" s="592"/>
      <c r="BH6" s="592"/>
      <c r="BI6" s="592"/>
      <c r="BJ6" s="592"/>
      <c r="BK6" s="592"/>
      <c r="BL6" s="592"/>
      <c r="BM6" s="592"/>
      <c r="BN6" s="592"/>
      <c r="BO6" s="592"/>
      <c r="BP6" s="592"/>
      <c r="BQ6" s="592"/>
      <c r="BR6" s="592"/>
      <c r="BS6" s="592"/>
      <c r="BT6" s="592"/>
      <c r="BU6" s="592"/>
      <c r="BV6" s="592"/>
      <c r="BW6" s="592"/>
      <c r="BX6" s="592"/>
      <c r="BY6" s="592"/>
      <c r="BZ6" s="592"/>
      <c r="CA6" s="592"/>
      <c r="CB6" s="592"/>
      <c r="CC6" s="592"/>
      <c r="CD6" s="592"/>
      <c r="CE6" s="592"/>
      <c r="CF6" s="592"/>
      <c r="CG6" s="592"/>
      <c r="CH6" s="592"/>
      <c r="CI6" s="592"/>
      <c r="CJ6" s="592"/>
      <c r="CK6" s="592"/>
      <c r="CL6" s="592"/>
      <c r="CM6" s="592"/>
      <c r="CN6" s="592"/>
      <c r="CO6" s="592"/>
      <c r="CP6" s="592"/>
      <c r="CQ6" s="592"/>
      <c r="CR6" s="592"/>
      <c r="CS6" s="592"/>
      <c r="CT6" s="592"/>
      <c r="CU6" s="592"/>
      <c r="CV6" s="592"/>
      <c r="CW6" s="592"/>
      <c r="CX6" s="592"/>
      <c r="CY6" s="592"/>
      <c r="CZ6" s="592"/>
      <c r="DA6" s="592"/>
      <c r="DB6" s="592"/>
      <c r="DC6" s="592"/>
    </row>
    <row r="7" spans="1:108" ht="18" x14ac:dyDescent="0.2">
      <c r="A7" s="275" t="s">
        <v>642</v>
      </c>
      <c r="B7" s="296">
        <v>61080550</v>
      </c>
      <c r="C7" s="244" t="s">
        <v>644</v>
      </c>
      <c r="D7" s="248"/>
      <c r="E7" s="248"/>
      <c r="F7" s="248"/>
      <c r="G7" s="248"/>
      <c r="H7" s="248"/>
      <c r="I7" s="248"/>
      <c r="J7" s="248"/>
      <c r="K7" s="248"/>
      <c r="L7" s="248"/>
      <c r="M7" s="248"/>
      <c r="N7" s="248"/>
      <c r="O7" s="248"/>
      <c r="DC7" s="34"/>
    </row>
    <row r="8" spans="1:108" ht="18" x14ac:dyDescent="0.2">
      <c r="A8" s="286">
        <v>4017424060</v>
      </c>
      <c r="B8" s="317" t="s">
        <v>472</v>
      </c>
      <c r="C8" s="244" t="s">
        <v>944</v>
      </c>
      <c r="D8" s="330"/>
      <c r="E8" s="330"/>
      <c r="F8" s="330"/>
      <c r="G8" s="330"/>
      <c r="H8" s="330"/>
      <c r="I8" s="330"/>
      <c r="J8" s="330"/>
      <c r="K8" s="330"/>
      <c r="L8" s="330"/>
      <c r="M8" s="330"/>
      <c r="N8" s="330"/>
      <c r="O8" s="330"/>
      <c r="DC8" s="34"/>
    </row>
    <row r="9" spans="1:108" ht="18" x14ac:dyDescent="0.2">
      <c r="A9" s="286"/>
      <c r="B9" s="329"/>
      <c r="C9" s="287" t="s">
        <v>509</v>
      </c>
      <c r="D9" s="298">
        <f t="shared" ref="D9:O9" si="0">SUM(D5:D8)</f>
        <v>0</v>
      </c>
      <c r="E9" s="298">
        <f t="shared" si="0"/>
        <v>0</v>
      </c>
      <c r="F9" s="298">
        <f t="shared" si="0"/>
        <v>0</v>
      </c>
      <c r="G9" s="298">
        <f t="shared" si="0"/>
        <v>0</v>
      </c>
      <c r="H9" s="298">
        <f t="shared" si="0"/>
        <v>0</v>
      </c>
      <c r="I9" s="298">
        <f t="shared" si="0"/>
        <v>0</v>
      </c>
      <c r="J9" s="298">
        <f t="shared" si="0"/>
        <v>0</v>
      </c>
      <c r="K9" s="298">
        <f t="shared" si="0"/>
        <v>0</v>
      </c>
      <c r="L9" s="298">
        <f t="shared" si="0"/>
        <v>0</v>
      </c>
      <c r="M9" s="298">
        <f t="shared" si="0"/>
        <v>0</v>
      </c>
      <c r="N9" s="298">
        <f t="shared" si="0"/>
        <v>0</v>
      </c>
      <c r="O9" s="298">
        <f t="shared" si="0"/>
        <v>0</v>
      </c>
    </row>
    <row r="10" spans="1:108" s="60" customFormat="1" ht="18" x14ac:dyDescent="0.2">
      <c r="A10" s="286"/>
      <c r="B10" s="329"/>
      <c r="C10" s="287"/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</row>
    <row r="11" spans="1:108" ht="18" x14ac:dyDescent="0.2">
      <c r="A11" s="286"/>
      <c r="B11" s="329"/>
      <c r="C11" s="244"/>
      <c r="D11" s="338"/>
      <c r="E11" s="338"/>
      <c r="F11" s="338"/>
      <c r="G11" s="338"/>
      <c r="H11" s="338"/>
      <c r="I11" s="338"/>
      <c r="J11" s="338"/>
      <c r="K11" s="338"/>
      <c r="L11" s="338"/>
      <c r="M11" s="338"/>
      <c r="N11" s="338"/>
      <c r="O11" s="338"/>
    </row>
    <row r="12" spans="1:108" ht="18" x14ac:dyDescent="0.2">
      <c r="A12" s="242" t="s">
        <v>645</v>
      </c>
      <c r="B12" s="329"/>
      <c r="C12" s="244"/>
      <c r="D12" s="338"/>
      <c r="E12" s="338"/>
      <c r="F12" s="338"/>
      <c r="G12" s="338"/>
      <c r="H12" s="338"/>
      <c r="I12" s="338"/>
      <c r="J12" s="338"/>
      <c r="K12" s="338"/>
      <c r="L12" s="338"/>
      <c r="M12" s="338"/>
      <c r="N12" s="338"/>
      <c r="O12" s="338"/>
    </row>
    <row r="13" spans="1:108" ht="18" x14ac:dyDescent="0.2">
      <c r="A13" s="286">
        <v>4017424060</v>
      </c>
      <c r="B13" s="329" t="s">
        <v>472</v>
      </c>
      <c r="C13" s="244" t="s">
        <v>945</v>
      </c>
      <c r="D13" s="503"/>
      <c r="E13" s="503"/>
      <c r="F13" s="503"/>
      <c r="G13" s="503"/>
      <c r="H13" s="503"/>
      <c r="I13" s="503"/>
      <c r="J13" s="503"/>
      <c r="K13" s="503"/>
      <c r="L13" s="503"/>
      <c r="M13" s="503"/>
      <c r="N13" s="503"/>
      <c r="O13" s="503"/>
    </row>
    <row r="14" spans="1:108" ht="18" x14ac:dyDescent="0.2">
      <c r="A14" s="286"/>
      <c r="B14" s="329"/>
      <c r="C14" s="244"/>
      <c r="D14" s="265"/>
      <c r="E14" s="265"/>
      <c r="F14" s="265"/>
      <c r="G14" s="265"/>
      <c r="H14" s="265"/>
      <c r="I14" s="265"/>
      <c r="J14" s="265"/>
      <c r="K14" s="265"/>
      <c r="L14" s="265"/>
      <c r="M14" s="265"/>
      <c r="N14" s="265"/>
      <c r="O14" s="265"/>
    </row>
    <row r="15" spans="1:108" ht="18" x14ac:dyDescent="0.2">
      <c r="A15" s="286"/>
      <c r="B15" s="329"/>
      <c r="C15" s="287" t="s">
        <v>509</v>
      </c>
      <c r="D15" s="332">
        <f t="shared" ref="D15:N15" si="1">D13</f>
        <v>0</v>
      </c>
      <c r="E15" s="332">
        <f t="shared" si="1"/>
        <v>0</v>
      </c>
      <c r="F15" s="332">
        <f t="shared" si="1"/>
        <v>0</v>
      </c>
      <c r="G15" s="332">
        <f t="shared" si="1"/>
        <v>0</v>
      </c>
      <c r="H15" s="332">
        <f t="shared" si="1"/>
        <v>0</v>
      </c>
      <c r="I15" s="332">
        <f t="shared" si="1"/>
        <v>0</v>
      </c>
      <c r="J15" s="332">
        <f>J13</f>
        <v>0</v>
      </c>
      <c r="K15" s="332">
        <f t="shared" si="1"/>
        <v>0</v>
      </c>
      <c r="L15" s="332">
        <f t="shared" si="1"/>
        <v>0</v>
      </c>
      <c r="M15" s="332">
        <f t="shared" si="1"/>
        <v>0</v>
      </c>
      <c r="N15" s="332">
        <f t="shared" si="1"/>
        <v>0</v>
      </c>
      <c r="O15" s="332">
        <f>O13</f>
        <v>0</v>
      </c>
    </row>
    <row r="16" spans="1:108" ht="18" x14ac:dyDescent="0.2">
      <c r="A16" s="286"/>
      <c r="B16" s="289"/>
      <c r="C16" s="244"/>
      <c r="D16" s="289"/>
      <c r="E16" s="289"/>
      <c r="F16" s="289"/>
      <c r="G16" s="289"/>
      <c r="H16" s="289"/>
      <c r="I16" s="289"/>
      <c r="J16" s="289"/>
      <c r="K16" s="289"/>
      <c r="L16" s="289"/>
      <c r="M16" s="289"/>
      <c r="N16" s="289"/>
      <c r="O16" s="289"/>
    </row>
    <row r="17" spans="1:15" ht="18" x14ac:dyDescent="0.2">
      <c r="A17" s="286"/>
      <c r="B17" s="289"/>
      <c r="C17" s="287" t="s">
        <v>103</v>
      </c>
      <c r="D17" s="379">
        <f t="shared" ref="D17:O17" si="2">+D9+D15</f>
        <v>0</v>
      </c>
      <c r="E17" s="379">
        <f t="shared" si="2"/>
        <v>0</v>
      </c>
      <c r="F17" s="379">
        <f t="shared" si="2"/>
        <v>0</v>
      </c>
      <c r="G17" s="379">
        <f t="shared" si="2"/>
        <v>0</v>
      </c>
      <c r="H17" s="379">
        <f t="shared" si="2"/>
        <v>0</v>
      </c>
      <c r="I17" s="379">
        <f t="shared" si="2"/>
        <v>0</v>
      </c>
      <c r="J17" s="379">
        <f t="shared" si="2"/>
        <v>0</v>
      </c>
      <c r="K17" s="379">
        <f t="shared" si="2"/>
        <v>0</v>
      </c>
      <c r="L17" s="379">
        <f t="shared" si="2"/>
        <v>0</v>
      </c>
      <c r="M17" s="379">
        <f t="shared" si="2"/>
        <v>0</v>
      </c>
      <c r="N17" s="379">
        <f t="shared" si="2"/>
        <v>0</v>
      </c>
      <c r="O17" s="379">
        <f t="shared" si="2"/>
        <v>0</v>
      </c>
    </row>
    <row r="18" spans="1:15" ht="18" x14ac:dyDescent="0.2">
      <c r="A18" s="286"/>
      <c r="B18" s="289"/>
      <c r="C18" s="244"/>
      <c r="D18" s="289"/>
      <c r="E18" s="289"/>
      <c r="F18" s="289"/>
      <c r="G18" s="289"/>
      <c r="H18" s="289"/>
      <c r="I18" s="289"/>
      <c r="J18" s="289"/>
      <c r="K18" s="289"/>
      <c r="L18" s="289"/>
      <c r="M18" s="289"/>
      <c r="N18" s="289"/>
      <c r="O18" s="289"/>
    </row>
    <row r="19" spans="1:15" ht="18" x14ac:dyDescent="0.2">
      <c r="A19" s="286"/>
      <c r="B19" s="289"/>
      <c r="C19" s="244"/>
      <c r="D19" s="289"/>
      <c r="E19" s="289"/>
      <c r="F19" s="289"/>
      <c r="G19" s="289"/>
      <c r="H19" s="289"/>
      <c r="I19" s="289"/>
      <c r="J19" s="289"/>
      <c r="K19" s="289"/>
      <c r="L19" s="289"/>
      <c r="M19" s="289"/>
      <c r="N19" s="289"/>
      <c r="O19" s="289"/>
    </row>
    <row r="20" spans="1:15" ht="18" x14ac:dyDescent="0.2">
      <c r="A20" s="286"/>
      <c r="B20" s="289"/>
      <c r="C20" s="244"/>
      <c r="D20" s="289"/>
      <c r="E20" s="289"/>
      <c r="F20" s="289"/>
      <c r="G20" s="289"/>
      <c r="H20" s="289"/>
      <c r="I20" s="289"/>
      <c r="J20" s="289"/>
      <c r="K20" s="289"/>
      <c r="L20" s="289"/>
      <c r="M20" s="289"/>
      <c r="N20" s="289"/>
      <c r="O20" s="289"/>
    </row>
    <row r="21" spans="1:15" ht="18" x14ac:dyDescent="0.2">
      <c r="A21" s="286"/>
      <c r="B21" s="289"/>
      <c r="C21" s="244"/>
      <c r="D21" s="289"/>
      <c r="E21" s="289"/>
      <c r="F21" s="289"/>
      <c r="G21" s="289"/>
      <c r="H21" s="289"/>
      <c r="I21" s="289"/>
      <c r="J21" s="289"/>
      <c r="K21" s="289"/>
      <c r="L21" s="289"/>
      <c r="M21" s="289"/>
      <c r="N21" s="289"/>
      <c r="O21" s="289"/>
    </row>
    <row r="22" spans="1:15" ht="18" x14ac:dyDescent="0.2">
      <c r="A22" s="286"/>
      <c r="B22" s="289"/>
      <c r="C22" s="244"/>
      <c r="D22" s="289"/>
      <c r="E22" s="289"/>
      <c r="F22" s="289"/>
      <c r="G22" s="289"/>
      <c r="H22" s="289"/>
      <c r="I22" s="289"/>
      <c r="J22" s="289"/>
      <c r="K22" s="289"/>
      <c r="L22" s="289"/>
      <c r="M22" s="289"/>
      <c r="N22" s="289"/>
      <c r="O22" s="289"/>
    </row>
    <row r="23" spans="1:15" ht="18" x14ac:dyDescent="0.2">
      <c r="A23" s="242">
        <v>4017424060</v>
      </c>
      <c r="B23" s="347">
        <v>47781800</v>
      </c>
      <c r="C23" s="287" t="s">
        <v>867</v>
      </c>
      <c r="D23" s="504"/>
      <c r="E23" s="504"/>
      <c r="F23" s="504"/>
      <c r="G23" s="504"/>
      <c r="H23" s="504"/>
      <c r="I23" s="504"/>
      <c r="J23" s="504"/>
      <c r="K23" s="504"/>
      <c r="L23" s="504"/>
      <c r="M23" s="504"/>
      <c r="N23" s="504"/>
      <c r="O23" s="504"/>
    </row>
    <row r="24" spans="1:15" ht="18" x14ac:dyDescent="0.2">
      <c r="A24" s="286"/>
      <c r="B24" s="289"/>
      <c r="C24" s="334" t="s">
        <v>866</v>
      </c>
      <c r="D24" s="505">
        <f>D23*0.5</f>
        <v>0</v>
      </c>
      <c r="E24" s="505">
        <f t="shared" ref="E24:O24" si="3">E23*0.5</f>
        <v>0</v>
      </c>
      <c r="F24" s="505">
        <f t="shared" si="3"/>
        <v>0</v>
      </c>
      <c r="G24" s="505">
        <f t="shared" si="3"/>
        <v>0</v>
      </c>
      <c r="H24" s="505">
        <f>H23*0.5</f>
        <v>0</v>
      </c>
      <c r="I24" s="505">
        <f t="shared" si="3"/>
        <v>0</v>
      </c>
      <c r="J24" s="505">
        <f t="shared" si="3"/>
        <v>0</v>
      </c>
      <c r="K24" s="505">
        <f t="shared" si="3"/>
        <v>0</v>
      </c>
      <c r="L24" s="505">
        <f t="shared" si="3"/>
        <v>0</v>
      </c>
      <c r="M24" s="505">
        <f t="shared" si="3"/>
        <v>0</v>
      </c>
      <c r="N24" s="505">
        <f t="shared" si="3"/>
        <v>0</v>
      </c>
      <c r="O24" s="505">
        <f t="shared" si="3"/>
        <v>0</v>
      </c>
    </row>
    <row r="25" spans="1:15" ht="18" x14ac:dyDescent="0.2">
      <c r="A25" s="286"/>
      <c r="B25" s="289"/>
      <c r="C25" s="334" t="s">
        <v>902</v>
      </c>
      <c r="D25" s="505">
        <f>D23*0.5</f>
        <v>0</v>
      </c>
      <c r="E25" s="505">
        <f t="shared" ref="E25:O25" si="4">E23*0.5</f>
        <v>0</v>
      </c>
      <c r="F25" s="505">
        <f t="shared" si="4"/>
        <v>0</v>
      </c>
      <c r="G25" s="505">
        <f t="shared" si="4"/>
        <v>0</v>
      </c>
      <c r="H25" s="505">
        <f t="shared" si="4"/>
        <v>0</v>
      </c>
      <c r="I25" s="505">
        <f t="shared" si="4"/>
        <v>0</v>
      </c>
      <c r="J25" s="505">
        <f t="shared" si="4"/>
        <v>0</v>
      </c>
      <c r="K25" s="505">
        <f t="shared" si="4"/>
        <v>0</v>
      </c>
      <c r="L25" s="505">
        <f t="shared" si="4"/>
        <v>0</v>
      </c>
      <c r="M25" s="505">
        <f t="shared" si="4"/>
        <v>0</v>
      </c>
      <c r="N25" s="505">
        <f t="shared" si="4"/>
        <v>0</v>
      </c>
      <c r="O25" s="505">
        <f t="shared" si="4"/>
        <v>0</v>
      </c>
    </row>
    <row r="26" spans="1:15" ht="18" x14ac:dyDescent="0.2">
      <c r="A26" s="286"/>
      <c r="B26" s="289"/>
      <c r="C26" s="244"/>
      <c r="D26" s="289"/>
      <c r="E26" s="289"/>
      <c r="F26" s="289"/>
      <c r="G26" s="289"/>
      <c r="H26" s="289"/>
      <c r="I26" s="289"/>
      <c r="J26" s="289"/>
      <c r="K26" s="289"/>
      <c r="L26" s="289"/>
      <c r="M26" s="289"/>
      <c r="N26" s="289"/>
      <c r="O26" s="289"/>
    </row>
    <row r="27" spans="1:15" ht="18" x14ac:dyDescent="0.2">
      <c r="A27" s="286"/>
      <c r="B27" s="289"/>
      <c r="C27" s="244"/>
      <c r="D27" s="289"/>
      <c r="E27" s="289"/>
      <c r="F27" s="289"/>
      <c r="G27" s="289"/>
      <c r="H27" s="289"/>
      <c r="I27" s="289"/>
      <c r="J27" s="289"/>
      <c r="K27" s="289"/>
      <c r="L27" s="289"/>
      <c r="M27" s="289"/>
      <c r="N27" s="289"/>
      <c r="O27" s="289"/>
    </row>
    <row r="28" spans="1:15" ht="18" x14ac:dyDescent="0.2">
      <c r="A28" s="286"/>
      <c r="B28" s="289"/>
      <c r="C28" s="244"/>
      <c r="D28" s="289"/>
      <c r="E28" s="289"/>
      <c r="F28" s="289"/>
      <c r="G28" s="289"/>
      <c r="H28" s="289"/>
      <c r="I28" s="289"/>
      <c r="J28" s="289"/>
      <c r="K28" s="289"/>
      <c r="L28" s="289"/>
      <c r="M28" s="289"/>
      <c r="N28" s="289"/>
      <c r="O28" s="289"/>
    </row>
    <row r="29" spans="1:15" ht="18" x14ac:dyDescent="0.2">
      <c r="A29" s="286"/>
      <c r="B29" s="289"/>
      <c r="C29" s="287" t="s">
        <v>925</v>
      </c>
      <c r="D29" s="357">
        <f t="shared" ref="D29:O29" si="5">SUM(D5+D8+D13)</f>
        <v>0</v>
      </c>
      <c r="E29" s="357">
        <f t="shared" si="5"/>
        <v>0</v>
      </c>
      <c r="F29" s="357">
        <f t="shared" si="5"/>
        <v>0</v>
      </c>
      <c r="G29" s="357">
        <f t="shared" si="5"/>
        <v>0</v>
      </c>
      <c r="H29" s="357">
        <f t="shared" si="5"/>
        <v>0</v>
      </c>
      <c r="I29" s="357">
        <f t="shared" si="5"/>
        <v>0</v>
      </c>
      <c r="J29" s="357">
        <f t="shared" si="5"/>
        <v>0</v>
      </c>
      <c r="K29" s="357">
        <f t="shared" si="5"/>
        <v>0</v>
      </c>
      <c r="L29" s="357">
        <f>SUM(L5+L8+L13)</f>
        <v>0</v>
      </c>
      <c r="M29" s="357">
        <f t="shared" si="5"/>
        <v>0</v>
      </c>
      <c r="N29" s="357">
        <f t="shared" si="5"/>
        <v>0</v>
      </c>
      <c r="O29" s="357">
        <f t="shared" si="5"/>
        <v>0</v>
      </c>
    </row>
    <row r="30" spans="1:15" ht="18" x14ac:dyDescent="0.2">
      <c r="A30" s="286"/>
      <c r="B30" s="289"/>
      <c r="C30" s="244"/>
      <c r="D30" s="289"/>
      <c r="E30" s="289"/>
      <c r="F30" s="289"/>
      <c r="G30" s="289"/>
      <c r="H30" s="289"/>
      <c r="I30" s="289"/>
      <c r="J30" s="289"/>
      <c r="K30" s="289"/>
      <c r="L30" s="289"/>
      <c r="M30" s="289"/>
      <c r="N30" s="289"/>
      <c r="O30" s="289"/>
    </row>
    <row r="31" spans="1:15" ht="18" x14ac:dyDescent="0.2">
      <c r="A31" s="286"/>
      <c r="B31" s="289"/>
      <c r="C31" s="287" t="s">
        <v>926</v>
      </c>
      <c r="D31" s="357">
        <f>SUM(D6:D7)</f>
        <v>0</v>
      </c>
      <c r="E31" s="357">
        <f t="shared" ref="E31:O31" si="6">SUM(E6:E7)</f>
        <v>0</v>
      </c>
      <c r="F31" s="357">
        <f t="shared" si="6"/>
        <v>0</v>
      </c>
      <c r="G31" s="357">
        <f t="shared" si="6"/>
        <v>0</v>
      </c>
      <c r="H31" s="357">
        <f t="shared" si="6"/>
        <v>0</v>
      </c>
      <c r="I31" s="357">
        <f t="shared" si="6"/>
        <v>0</v>
      </c>
      <c r="J31" s="357">
        <f t="shared" si="6"/>
        <v>0</v>
      </c>
      <c r="K31" s="357">
        <f t="shared" si="6"/>
        <v>0</v>
      </c>
      <c r="L31" s="357">
        <f t="shared" si="6"/>
        <v>0</v>
      </c>
      <c r="M31" s="357">
        <f t="shared" si="6"/>
        <v>0</v>
      </c>
      <c r="N31" s="357">
        <f t="shared" si="6"/>
        <v>0</v>
      </c>
      <c r="O31" s="357">
        <f t="shared" si="6"/>
        <v>0</v>
      </c>
    </row>
    <row r="40949" spans="1:1" x14ac:dyDescent="0.2">
      <c r="A40949" s="49">
        <f>SUM(A1:A40948)</f>
        <v>16159696987</v>
      </c>
    </row>
  </sheetData>
  <mergeCells count="1">
    <mergeCell ref="A1:C1"/>
  </mergeCells>
  <pageMargins left="1" right="0" top="1" bottom="1" header="0" footer="0"/>
  <pageSetup scale="40" firstPageNumber="6" orientation="landscape" r:id="rId1"/>
  <headerFooter alignWithMargins="0">
    <oddFooter>&amp;L&amp;8&amp;F  &amp;A&amp;R&amp;8&amp;D</oddFooter>
  </headerFooter>
  <ignoredErrors>
    <ignoredError sqref="D31" formulaRange="1"/>
  </ignoredError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  <pageSetUpPr fitToPage="1"/>
  </sheetPr>
  <dimension ref="A1:EG40735"/>
  <sheetViews>
    <sheetView zoomScale="80" zoomScaleNormal="80" workbookViewId="0">
      <selection sqref="A1:D1"/>
    </sheetView>
  </sheetViews>
  <sheetFormatPr defaultColWidth="16.33203125" defaultRowHeight="15" x14ac:dyDescent="0.2"/>
  <cols>
    <col min="1" max="1" width="15.21875" style="49" customWidth="1"/>
    <col min="2" max="2" width="16.6640625" style="51" customWidth="1"/>
    <col min="3" max="3" width="52.21875" style="47" customWidth="1"/>
    <col min="4" max="15" width="15.44140625" style="34" customWidth="1"/>
    <col min="16" max="102" width="16.33203125" style="34"/>
    <col min="103" max="16384" width="16.33203125" style="35"/>
  </cols>
  <sheetData>
    <row r="1" spans="1:137" ht="18" x14ac:dyDescent="0.2">
      <c r="A1" s="709" t="s">
        <v>950</v>
      </c>
      <c r="B1" s="710"/>
      <c r="C1" s="710"/>
      <c r="D1" s="710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</row>
    <row r="2" spans="1:137" s="61" customFormat="1" ht="33" customHeight="1" x14ac:dyDescent="0.2">
      <c r="A2" s="239" t="s">
        <v>0</v>
      </c>
      <c r="B2" s="240" t="s">
        <v>1</v>
      </c>
      <c r="C2" s="241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</row>
    <row r="3" spans="1:137" ht="18" x14ac:dyDescent="0.2">
      <c r="A3" s="347" t="s">
        <v>1071</v>
      </c>
      <c r="B3" s="360"/>
      <c r="C3" s="244"/>
      <c r="D3" s="357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CX3" s="35"/>
    </row>
    <row r="4" spans="1:137" ht="18" x14ac:dyDescent="0.2">
      <c r="A4" s="275" t="s">
        <v>474</v>
      </c>
      <c r="B4" s="380" t="s">
        <v>815</v>
      </c>
      <c r="C4" s="244" t="s">
        <v>475</v>
      </c>
      <c r="D4" s="357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</row>
    <row r="5" spans="1:137" ht="18" x14ac:dyDescent="0.2">
      <c r="A5" s="275">
        <v>5435712397</v>
      </c>
      <c r="B5" s="380" t="s">
        <v>814</v>
      </c>
      <c r="C5" s="244" t="s">
        <v>476</v>
      </c>
      <c r="D5" s="357"/>
      <c r="E5" s="245"/>
      <c r="F5" s="245"/>
      <c r="G5" s="245"/>
      <c r="H5" s="245"/>
      <c r="I5" s="245"/>
      <c r="J5" s="245"/>
      <c r="K5" s="245"/>
      <c r="L5" s="245"/>
      <c r="M5" s="245"/>
      <c r="N5" s="245"/>
      <c r="O5" s="245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</row>
    <row r="6" spans="1:137" ht="18" x14ac:dyDescent="0.2">
      <c r="A6" s="275" t="s">
        <v>477</v>
      </c>
      <c r="B6" s="380" t="s">
        <v>478</v>
      </c>
      <c r="C6" s="244" t="s">
        <v>479</v>
      </c>
      <c r="D6" s="357"/>
      <c r="E6" s="245"/>
      <c r="F6" s="245"/>
      <c r="G6" s="245"/>
      <c r="H6" s="245"/>
      <c r="I6" s="245"/>
      <c r="J6" s="245"/>
      <c r="K6" s="245"/>
      <c r="L6" s="245"/>
      <c r="M6" s="245"/>
      <c r="N6" s="245"/>
      <c r="O6" s="245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</row>
    <row r="7" spans="1:137" ht="18" x14ac:dyDescent="0.2">
      <c r="A7" s="286">
        <v>1970498065</v>
      </c>
      <c r="B7" s="380" t="s">
        <v>480</v>
      </c>
      <c r="C7" s="244" t="s">
        <v>481</v>
      </c>
      <c r="D7" s="357"/>
      <c r="E7" s="245"/>
      <c r="F7" s="245"/>
      <c r="G7" s="245"/>
      <c r="H7" s="245"/>
      <c r="I7" s="245"/>
      <c r="J7" s="245"/>
      <c r="K7" s="245"/>
      <c r="L7" s="245"/>
      <c r="M7" s="245"/>
      <c r="N7" s="245"/>
      <c r="O7" s="245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</row>
    <row r="8" spans="1:137" ht="18" x14ac:dyDescent="0.2">
      <c r="A8" s="275">
        <v>5439753585</v>
      </c>
      <c r="B8" s="362">
        <v>1010011559</v>
      </c>
      <c r="C8" s="244" t="s">
        <v>482</v>
      </c>
      <c r="D8" s="357"/>
      <c r="E8" s="245"/>
      <c r="F8" s="245"/>
      <c r="G8" s="245"/>
      <c r="H8" s="245"/>
      <c r="I8" s="245"/>
      <c r="J8" s="245"/>
      <c r="K8" s="245"/>
      <c r="L8" s="245"/>
      <c r="M8" s="245"/>
      <c r="N8" s="245"/>
      <c r="O8" s="245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</row>
    <row r="9" spans="1:137" ht="18" x14ac:dyDescent="0.2">
      <c r="A9" s="286">
        <v>5437657817</v>
      </c>
      <c r="B9" s="381">
        <v>1009501111</v>
      </c>
      <c r="C9" s="244" t="s">
        <v>483</v>
      </c>
      <c r="D9" s="357"/>
      <c r="E9" s="245"/>
      <c r="F9" s="245"/>
      <c r="G9" s="245"/>
      <c r="H9" s="245"/>
      <c r="I9" s="245"/>
      <c r="J9" s="245"/>
      <c r="K9" s="245"/>
      <c r="L9" s="245"/>
      <c r="M9" s="245"/>
      <c r="N9" s="245"/>
      <c r="O9" s="245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</row>
    <row r="10" spans="1:137" ht="18" x14ac:dyDescent="0.2">
      <c r="A10" s="275">
        <v>5435712688</v>
      </c>
      <c r="B10" s="380" t="s">
        <v>803</v>
      </c>
      <c r="C10" s="244" t="s">
        <v>484</v>
      </c>
      <c r="D10" s="357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</row>
    <row r="11" spans="1:137" ht="18" x14ac:dyDescent="0.2">
      <c r="A11" s="275" t="s">
        <v>485</v>
      </c>
      <c r="B11" s="380" t="s">
        <v>486</v>
      </c>
      <c r="C11" s="244" t="s">
        <v>487</v>
      </c>
      <c r="D11" s="357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</row>
    <row r="12" spans="1:137" ht="18" x14ac:dyDescent="0.2">
      <c r="A12" s="275" t="s">
        <v>488</v>
      </c>
      <c r="B12" s="380" t="s">
        <v>489</v>
      </c>
      <c r="C12" s="244" t="s">
        <v>490</v>
      </c>
      <c r="D12" s="357"/>
      <c r="E12" s="245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</row>
    <row r="13" spans="1:137" ht="18" x14ac:dyDescent="0.2">
      <c r="A13" s="275" t="s">
        <v>491</v>
      </c>
      <c r="B13" s="380" t="s">
        <v>1229</v>
      </c>
      <c r="C13" s="244" t="s">
        <v>492</v>
      </c>
      <c r="D13" s="357"/>
      <c r="E13" s="245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</row>
    <row r="14" spans="1:137" ht="18" x14ac:dyDescent="0.2">
      <c r="A14" s="286">
        <v>5435712498</v>
      </c>
      <c r="B14" s="382">
        <v>1009500872</v>
      </c>
      <c r="C14" s="244" t="s">
        <v>493</v>
      </c>
      <c r="D14" s="357"/>
      <c r="E14" s="245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</row>
    <row r="15" spans="1:137" s="39" customFormat="1" ht="18" x14ac:dyDescent="0.2">
      <c r="A15" s="261">
        <v>8673311512</v>
      </c>
      <c r="B15" s="383" t="s">
        <v>834</v>
      </c>
      <c r="C15" s="244" t="s">
        <v>529</v>
      </c>
      <c r="D15" s="357"/>
      <c r="E15" s="252"/>
      <c r="F15" s="252"/>
      <c r="G15" s="252"/>
      <c r="H15" s="252"/>
      <c r="I15" s="252"/>
      <c r="J15" s="252"/>
      <c r="K15" s="252"/>
      <c r="L15" s="252"/>
      <c r="M15" s="252"/>
      <c r="N15" s="252"/>
      <c r="O15" s="252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8"/>
    </row>
    <row r="16" spans="1:137" ht="18" x14ac:dyDescent="0.2">
      <c r="A16" s="318" t="s">
        <v>494</v>
      </c>
      <c r="B16" s="380" t="s">
        <v>546</v>
      </c>
      <c r="C16" s="244" t="s">
        <v>495</v>
      </c>
      <c r="D16" s="357"/>
      <c r="E16" s="245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CR16" s="35"/>
      <c r="CS16" s="35"/>
      <c r="CT16" s="35"/>
      <c r="CU16" s="35"/>
      <c r="CV16" s="35"/>
      <c r="CW16" s="35"/>
      <c r="CX16" s="35"/>
    </row>
    <row r="17" spans="1:121" ht="18" x14ac:dyDescent="0.2">
      <c r="A17" s="275" t="s">
        <v>496</v>
      </c>
      <c r="B17" s="380" t="s">
        <v>497</v>
      </c>
      <c r="C17" s="289" t="s">
        <v>498</v>
      </c>
      <c r="D17" s="357"/>
      <c r="E17" s="245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</row>
    <row r="18" spans="1:121" ht="18" x14ac:dyDescent="0.2">
      <c r="A18" s="275">
        <v>5439307913</v>
      </c>
      <c r="B18" s="362" t="s">
        <v>473</v>
      </c>
      <c r="C18" s="289" t="s">
        <v>1101</v>
      </c>
      <c r="D18" s="357"/>
      <c r="E18" s="245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</row>
    <row r="19" spans="1:121" ht="18" x14ac:dyDescent="0.2">
      <c r="A19" s="315">
        <v>5210806850</v>
      </c>
      <c r="B19" s="381">
        <v>1009482232</v>
      </c>
      <c r="C19" s="244" t="s">
        <v>762</v>
      </c>
      <c r="D19" s="384"/>
      <c r="E19" s="248"/>
      <c r="F19" s="248"/>
      <c r="G19" s="248"/>
      <c r="H19" s="248"/>
      <c r="I19" s="248"/>
      <c r="J19" s="248"/>
      <c r="K19" s="248"/>
      <c r="L19" s="248"/>
      <c r="M19" s="248"/>
      <c r="N19" s="248"/>
      <c r="O19" s="245"/>
      <c r="CX19" s="35"/>
    </row>
    <row r="20" spans="1:121" ht="18" x14ac:dyDescent="0.2">
      <c r="A20" s="315">
        <v>5435732173</v>
      </c>
      <c r="B20" s="381">
        <v>1010045798</v>
      </c>
      <c r="C20" s="244" t="s">
        <v>785</v>
      </c>
      <c r="D20" s="384"/>
      <c r="E20" s="248"/>
      <c r="F20" s="248"/>
      <c r="G20" s="248"/>
      <c r="H20" s="248"/>
      <c r="I20" s="248"/>
      <c r="J20" s="248"/>
      <c r="K20" s="248"/>
      <c r="L20" s="248"/>
      <c r="M20" s="248"/>
      <c r="N20" s="248"/>
      <c r="O20" s="245"/>
      <c r="CX20" s="35"/>
    </row>
    <row r="21" spans="1:121" ht="18" x14ac:dyDescent="0.2">
      <c r="A21" s="315">
        <v>5435712610</v>
      </c>
      <c r="B21" s="381">
        <v>60750448</v>
      </c>
      <c r="C21" s="244" t="s">
        <v>786</v>
      </c>
      <c r="D21" s="384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5"/>
      <c r="CX21" s="35"/>
    </row>
    <row r="22" spans="1:121" ht="18" x14ac:dyDescent="0.2">
      <c r="A22" s="275" t="s">
        <v>499</v>
      </c>
      <c r="B22" s="380">
        <v>1010785334</v>
      </c>
      <c r="C22" s="244" t="s">
        <v>500</v>
      </c>
      <c r="D22" s="384"/>
      <c r="E22" s="245"/>
      <c r="F22" s="245"/>
      <c r="G22" s="245"/>
      <c r="H22" s="245"/>
      <c r="I22" s="245"/>
      <c r="J22" s="245"/>
      <c r="K22" s="245"/>
      <c r="L22" s="245"/>
      <c r="M22" s="245"/>
      <c r="N22" s="245"/>
      <c r="O22" s="245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</row>
    <row r="23" spans="1:121" s="39" customFormat="1" ht="18" x14ac:dyDescent="0.2">
      <c r="A23" s="275">
        <v>5435712223</v>
      </c>
      <c r="B23" s="366">
        <v>1010433271</v>
      </c>
      <c r="C23" s="244" t="s">
        <v>501</v>
      </c>
      <c r="D23" s="384"/>
      <c r="E23" s="252"/>
      <c r="F23" s="252"/>
      <c r="G23" s="252"/>
      <c r="H23" s="245"/>
      <c r="I23" s="252"/>
      <c r="J23" s="252"/>
      <c r="K23" s="252"/>
      <c r="L23" s="252"/>
      <c r="M23" s="252"/>
      <c r="N23" s="252"/>
      <c r="O23" s="252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</row>
    <row r="24" spans="1:121" s="39" customFormat="1" ht="18" x14ac:dyDescent="0.2">
      <c r="A24" s="363" t="s">
        <v>502</v>
      </c>
      <c r="B24" s="447" t="s">
        <v>958</v>
      </c>
      <c r="C24" s="244" t="s">
        <v>740</v>
      </c>
      <c r="D24" s="384"/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38"/>
      <c r="CL24" s="38"/>
      <c r="CM24" s="38"/>
      <c r="CN24" s="38"/>
      <c r="CO24" s="38"/>
      <c r="CP24" s="38"/>
      <c r="CQ24" s="38"/>
    </row>
    <row r="25" spans="1:121" s="39" customFormat="1" ht="18" x14ac:dyDescent="0.2">
      <c r="A25" s="275" t="s">
        <v>503</v>
      </c>
      <c r="B25" s="380" t="s">
        <v>504</v>
      </c>
      <c r="C25" s="244" t="s">
        <v>505</v>
      </c>
      <c r="D25" s="384"/>
      <c r="E25" s="245"/>
      <c r="F25" s="245"/>
      <c r="G25" s="245"/>
      <c r="H25" s="245"/>
      <c r="I25" s="245"/>
      <c r="J25" s="245"/>
      <c r="K25" s="245"/>
      <c r="L25" s="245"/>
      <c r="M25" s="245"/>
      <c r="N25" s="245"/>
      <c r="O25" s="245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</row>
    <row r="26" spans="1:121" s="39" customFormat="1" ht="18" x14ac:dyDescent="0.2">
      <c r="A26" s="249">
        <v>5434967130</v>
      </c>
      <c r="B26" s="385">
        <v>1010785336</v>
      </c>
      <c r="C26" s="244" t="s">
        <v>741</v>
      </c>
      <c r="D26" s="384"/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</row>
    <row r="27" spans="1:121" ht="18" x14ac:dyDescent="0.2">
      <c r="A27" s="275" t="s">
        <v>506</v>
      </c>
      <c r="B27" s="380" t="s">
        <v>532</v>
      </c>
      <c r="C27" s="244" t="s">
        <v>507</v>
      </c>
      <c r="D27" s="384"/>
      <c r="E27" s="252"/>
      <c r="F27" s="252"/>
      <c r="G27" s="252"/>
      <c r="H27" s="252"/>
      <c r="I27" s="252"/>
      <c r="J27" s="252"/>
      <c r="K27" s="252"/>
      <c r="L27" s="252"/>
      <c r="M27" s="252"/>
      <c r="N27" s="252"/>
      <c r="O27" s="252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</row>
    <row r="28" spans="1:121" ht="18" x14ac:dyDescent="0.2">
      <c r="A28" s="275" t="s">
        <v>1002</v>
      </c>
      <c r="B28" s="382">
        <v>1006983213</v>
      </c>
      <c r="C28" s="244" t="s">
        <v>871</v>
      </c>
      <c r="D28" s="386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2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</row>
    <row r="29" spans="1:121" ht="18" x14ac:dyDescent="0.2">
      <c r="A29" s="286">
        <v>5637729975</v>
      </c>
      <c r="B29" s="381">
        <v>1010415697</v>
      </c>
      <c r="C29" s="244" t="s">
        <v>870</v>
      </c>
      <c r="D29" s="386"/>
      <c r="E29" s="252"/>
      <c r="F29" s="252"/>
      <c r="G29" s="252"/>
      <c r="H29" s="252"/>
      <c r="I29" s="252"/>
      <c r="J29" s="252"/>
      <c r="K29" s="252"/>
      <c r="L29" s="252"/>
      <c r="M29" s="252"/>
      <c r="N29" s="252"/>
      <c r="O29" s="252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</row>
    <row r="30" spans="1:121" ht="18" x14ac:dyDescent="0.2">
      <c r="A30" s="286">
        <v>4498081920</v>
      </c>
      <c r="B30" s="381">
        <v>1010409656</v>
      </c>
      <c r="C30" s="244" t="s">
        <v>872</v>
      </c>
      <c r="D30" s="386"/>
      <c r="E30" s="252"/>
      <c r="F30" s="252"/>
      <c r="G30" s="252"/>
      <c r="H30" s="252"/>
      <c r="I30" s="252"/>
      <c r="J30" s="252"/>
      <c r="K30" s="252"/>
      <c r="L30" s="252"/>
      <c r="M30" s="252"/>
      <c r="N30" s="252"/>
      <c r="O30" s="252"/>
      <c r="CY30" s="34"/>
      <c r="CZ30" s="34"/>
      <c r="DA30" s="34"/>
      <c r="DB30" s="34"/>
      <c r="DC30" s="34"/>
      <c r="DD30" s="34"/>
      <c r="DE30" s="34"/>
      <c r="DF30" s="34"/>
      <c r="DG30" s="34"/>
      <c r="DH30" s="34"/>
      <c r="DI30" s="34"/>
      <c r="DJ30" s="34"/>
      <c r="DK30" s="34"/>
      <c r="DL30" s="34"/>
      <c r="DM30" s="34"/>
      <c r="DN30" s="34"/>
      <c r="DO30" s="34"/>
      <c r="DP30" s="34"/>
    </row>
    <row r="31" spans="1:121" ht="18" x14ac:dyDescent="0.2">
      <c r="A31" s="286"/>
      <c r="B31" s="381"/>
      <c r="C31" s="244"/>
      <c r="D31" s="386"/>
      <c r="E31" s="252"/>
      <c r="F31" s="252"/>
      <c r="G31" s="252"/>
      <c r="H31" s="252"/>
      <c r="I31" s="252"/>
      <c r="J31" s="252"/>
      <c r="K31" s="252"/>
      <c r="L31" s="252"/>
      <c r="M31" s="252"/>
      <c r="N31" s="252"/>
      <c r="O31" s="252"/>
      <c r="CY31" s="34"/>
      <c r="CZ31" s="34"/>
      <c r="DA31" s="34"/>
      <c r="DB31" s="34"/>
      <c r="DC31" s="34"/>
      <c r="DD31" s="34"/>
      <c r="DE31" s="34"/>
      <c r="DF31" s="34"/>
      <c r="DG31" s="34"/>
      <c r="DH31" s="34"/>
      <c r="DI31" s="34"/>
      <c r="DJ31" s="34"/>
      <c r="DK31" s="34"/>
      <c r="DL31" s="34"/>
      <c r="DM31" s="34"/>
      <c r="DN31" s="34"/>
      <c r="DO31" s="34"/>
      <c r="DP31" s="34"/>
      <c r="DQ31" s="34"/>
    </row>
    <row r="32" spans="1:121" ht="18" x14ac:dyDescent="0.2">
      <c r="A32" s="286"/>
      <c r="B32" s="381"/>
      <c r="C32" s="244"/>
      <c r="D32" s="387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</row>
    <row r="33" spans="1:15" ht="18" x14ac:dyDescent="0.2">
      <c r="A33" s="286"/>
      <c r="B33" s="381"/>
      <c r="C33" s="287" t="s">
        <v>103</v>
      </c>
      <c r="D33" s="288">
        <f t="shared" ref="D33:O33" si="0">SUM(D4:D32)</f>
        <v>0</v>
      </c>
      <c r="E33" s="288">
        <f t="shared" si="0"/>
        <v>0</v>
      </c>
      <c r="F33" s="288">
        <f t="shared" si="0"/>
        <v>0</v>
      </c>
      <c r="G33" s="288">
        <f t="shared" si="0"/>
        <v>0</v>
      </c>
      <c r="H33" s="288">
        <f t="shared" si="0"/>
        <v>0</v>
      </c>
      <c r="I33" s="288">
        <f t="shared" si="0"/>
        <v>0</v>
      </c>
      <c r="J33" s="288">
        <f t="shared" si="0"/>
        <v>0</v>
      </c>
      <c r="K33" s="288">
        <f t="shared" si="0"/>
        <v>0</v>
      </c>
      <c r="L33" s="288">
        <f t="shared" si="0"/>
        <v>0</v>
      </c>
      <c r="M33" s="288">
        <f t="shared" si="0"/>
        <v>0</v>
      </c>
      <c r="N33" s="288">
        <f t="shared" si="0"/>
        <v>0</v>
      </c>
      <c r="O33" s="288">
        <f t="shared" si="0"/>
        <v>0</v>
      </c>
    </row>
    <row r="34" spans="1:15" ht="18" x14ac:dyDescent="0.2">
      <c r="A34" s="315"/>
      <c r="B34" s="243"/>
      <c r="C34" s="289"/>
      <c r="D34" s="289"/>
      <c r="E34" s="289"/>
      <c r="F34" s="289"/>
      <c r="G34" s="289"/>
      <c r="H34" s="289"/>
      <c r="I34" s="289"/>
      <c r="J34" s="289"/>
      <c r="K34" s="289"/>
      <c r="L34" s="289"/>
      <c r="M34" s="289"/>
      <c r="N34" s="289"/>
      <c r="O34" s="289"/>
    </row>
    <row r="35" spans="1:15" ht="18" x14ac:dyDescent="0.2">
      <c r="A35" s="286"/>
      <c r="B35" s="360"/>
      <c r="C35" s="244"/>
      <c r="D35" s="289"/>
      <c r="E35" s="289"/>
      <c r="F35" s="289"/>
      <c r="G35" s="289"/>
      <c r="H35" s="289"/>
      <c r="I35" s="289"/>
      <c r="J35" s="289"/>
      <c r="K35" s="289"/>
      <c r="L35" s="289"/>
      <c r="M35" s="289"/>
      <c r="N35" s="289"/>
      <c r="O35" s="289"/>
    </row>
    <row r="36" spans="1:15" ht="18" x14ac:dyDescent="0.2">
      <c r="A36" s="286"/>
      <c r="B36" s="360"/>
      <c r="C36" s="244"/>
      <c r="D36" s="289"/>
      <c r="E36" s="289"/>
      <c r="F36" s="289"/>
      <c r="G36" s="289"/>
      <c r="H36" s="289"/>
      <c r="I36" s="289"/>
      <c r="J36" s="289"/>
      <c r="K36" s="289"/>
      <c r="L36" s="289"/>
      <c r="M36" s="289"/>
      <c r="N36" s="289"/>
      <c r="O36" s="289"/>
    </row>
    <row r="37" spans="1:15" ht="18" x14ac:dyDescent="0.2">
      <c r="A37" s="286"/>
      <c r="B37" s="360"/>
      <c r="C37" s="287"/>
      <c r="D37" s="357"/>
      <c r="E37" s="357"/>
      <c r="F37" s="357"/>
      <c r="G37" s="357"/>
      <c r="H37" s="357"/>
      <c r="I37" s="357"/>
      <c r="J37" s="357"/>
      <c r="K37" s="357"/>
      <c r="L37" s="357"/>
      <c r="M37" s="357"/>
      <c r="N37" s="357"/>
      <c r="O37" s="357"/>
    </row>
    <row r="38" spans="1:15" ht="18" x14ac:dyDescent="0.2">
      <c r="A38" s="286"/>
      <c r="B38" s="360"/>
      <c r="C38" s="287"/>
      <c r="D38" s="357"/>
      <c r="E38" s="357"/>
      <c r="F38" s="357"/>
      <c r="G38" s="357"/>
      <c r="H38" s="357"/>
      <c r="I38" s="357"/>
      <c r="J38" s="357"/>
      <c r="K38" s="357"/>
      <c r="L38" s="357"/>
      <c r="M38" s="357"/>
      <c r="N38" s="357"/>
      <c r="O38" s="357"/>
    </row>
    <row r="39" spans="1:15" ht="18" x14ac:dyDescent="0.2">
      <c r="A39" s="286"/>
      <c r="B39" s="360"/>
      <c r="C39" s="287"/>
      <c r="D39" s="357"/>
      <c r="E39" s="357"/>
      <c r="F39" s="357"/>
      <c r="G39" s="357"/>
      <c r="H39" s="357"/>
      <c r="I39" s="357"/>
      <c r="J39" s="357"/>
      <c r="K39" s="357"/>
      <c r="L39" s="357"/>
      <c r="M39" s="357"/>
      <c r="N39" s="357"/>
      <c r="O39" s="357"/>
    </row>
    <row r="40" spans="1:15" ht="18" x14ac:dyDescent="0.2">
      <c r="A40" s="286"/>
      <c r="B40" s="360"/>
      <c r="C40" s="287"/>
      <c r="D40" s="289"/>
      <c r="E40" s="289"/>
      <c r="F40" s="289"/>
      <c r="G40" s="357"/>
      <c r="H40" s="357"/>
      <c r="I40" s="357"/>
      <c r="J40" s="357"/>
      <c r="K40" s="357"/>
      <c r="L40" s="357"/>
      <c r="M40" s="357"/>
      <c r="N40" s="357"/>
      <c r="O40" s="357"/>
    </row>
    <row r="41" spans="1:15" ht="18" x14ac:dyDescent="0.2">
      <c r="A41" s="286"/>
      <c r="B41" s="360"/>
      <c r="C41" s="287" t="s">
        <v>916</v>
      </c>
      <c r="D41" s="357">
        <f t="shared" ref="D41:O41" si="1">D28</f>
        <v>0</v>
      </c>
      <c r="E41" s="357">
        <f t="shared" si="1"/>
        <v>0</v>
      </c>
      <c r="F41" s="357">
        <f t="shared" si="1"/>
        <v>0</v>
      </c>
      <c r="G41" s="357">
        <f t="shared" si="1"/>
        <v>0</v>
      </c>
      <c r="H41" s="357">
        <f t="shared" ref="H41:J41" si="2">H28</f>
        <v>0</v>
      </c>
      <c r="I41" s="357">
        <f t="shared" si="1"/>
        <v>0</v>
      </c>
      <c r="J41" s="357">
        <f t="shared" si="2"/>
        <v>0</v>
      </c>
      <c r="K41" s="357">
        <f t="shared" si="1"/>
        <v>0</v>
      </c>
      <c r="L41" s="357">
        <f t="shared" si="1"/>
        <v>0</v>
      </c>
      <c r="M41" s="357">
        <f t="shared" si="1"/>
        <v>0</v>
      </c>
      <c r="N41" s="357">
        <f t="shared" si="1"/>
        <v>0</v>
      </c>
      <c r="O41" s="357">
        <f t="shared" si="1"/>
        <v>0</v>
      </c>
    </row>
    <row r="42" spans="1:15" ht="18" x14ac:dyDescent="0.2">
      <c r="A42" s="286"/>
      <c r="B42" s="360"/>
      <c r="C42" s="287" t="s">
        <v>917</v>
      </c>
      <c r="D42" s="357">
        <f t="shared" ref="D42:O42" si="3">D30</f>
        <v>0</v>
      </c>
      <c r="E42" s="357">
        <f t="shared" si="3"/>
        <v>0</v>
      </c>
      <c r="F42" s="357">
        <f t="shared" si="3"/>
        <v>0</v>
      </c>
      <c r="G42" s="357">
        <f t="shared" si="3"/>
        <v>0</v>
      </c>
      <c r="H42" s="357">
        <f t="shared" ref="H42" si="4">H30</f>
        <v>0</v>
      </c>
      <c r="I42" s="357">
        <f t="shared" si="3"/>
        <v>0</v>
      </c>
      <c r="J42" s="357">
        <f t="shared" si="3"/>
        <v>0</v>
      </c>
      <c r="K42" s="357">
        <f t="shared" si="3"/>
        <v>0</v>
      </c>
      <c r="L42" s="357">
        <f t="shared" si="3"/>
        <v>0</v>
      </c>
      <c r="M42" s="357">
        <f t="shared" si="3"/>
        <v>0</v>
      </c>
      <c r="N42" s="357">
        <f t="shared" si="3"/>
        <v>0</v>
      </c>
      <c r="O42" s="357">
        <f t="shared" si="3"/>
        <v>0</v>
      </c>
    </row>
    <row r="43" spans="1:15" ht="18" x14ac:dyDescent="0.2">
      <c r="A43" s="286"/>
      <c r="B43" s="360"/>
      <c r="C43" s="287" t="s">
        <v>918</v>
      </c>
      <c r="D43" s="357">
        <f t="shared" ref="D43:O43" si="5">SUM(D4:D27)</f>
        <v>0</v>
      </c>
      <c r="E43" s="357">
        <f t="shared" si="5"/>
        <v>0</v>
      </c>
      <c r="F43" s="357">
        <f t="shared" si="5"/>
        <v>0</v>
      </c>
      <c r="G43" s="357">
        <f t="shared" si="5"/>
        <v>0</v>
      </c>
      <c r="H43" s="357">
        <f t="shared" ref="H43" si="6">SUM(H4:H27)</f>
        <v>0</v>
      </c>
      <c r="I43" s="357">
        <f t="shared" si="5"/>
        <v>0</v>
      </c>
      <c r="J43" s="357">
        <f t="shared" si="5"/>
        <v>0</v>
      </c>
      <c r="K43" s="357">
        <f t="shared" si="5"/>
        <v>0</v>
      </c>
      <c r="L43" s="357">
        <f t="shared" si="5"/>
        <v>0</v>
      </c>
      <c r="M43" s="357">
        <f t="shared" si="5"/>
        <v>0</v>
      </c>
      <c r="N43" s="357">
        <f t="shared" si="5"/>
        <v>0</v>
      </c>
      <c r="O43" s="357">
        <f t="shared" si="5"/>
        <v>0</v>
      </c>
    </row>
    <row r="44" spans="1:15" ht="18" x14ac:dyDescent="0.2">
      <c r="A44" s="286"/>
      <c r="B44" s="360"/>
      <c r="C44" s="287" t="s">
        <v>919</v>
      </c>
      <c r="D44" s="357">
        <f t="shared" ref="D44:O44" si="7">D29</f>
        <v>0</v>
      </c>
      <c r="E44" s="357">
        <f t="shared" si="7"/>
        <v>0</v>
      </c>
      <c r="F44" s="357">
        <f t="shared" si="7"/>
        <v>0</v>
      </c>
      <c r="G44" s="357">
        <f t="shared" si="7"/>
        <v>0</v>
      </c>
      <c r="H44" s="357">
        <f t="shared" ref="H44" si="8">H29</f>
        <v>0</v>
      </c>
      <c r="I44" s="357">
        <f t="shared" si="7"/>
        <v>0</v>
      </c>
      <c r="J44" s="357">
        <f t="shared" si="7"/>
        <v>0</v>
      </c>
      <c r="K44" s="357">
        <f t="shared" si="7"/>
        <v>0</v>
      </c>
      <c r="L44" s="357">
        <f t="shared" si="7"/>
        <v>0</v>
      </c>
      <c r="M44" s="357">
        <f t="shared" si="7"/>
        <v>0</v>
      </c>
      <c r="N44" s="357">
        <f t="shared" si="7"/>
        <v>0</v>
      </c>
      <c r="O44" s="357">
        <f t="shared" si="7"/>
        <v>0</v>
      </c>
    </row>
    <row r="45" spans="1:15" ht="18" x14ac:dyDescent="0.2">
      <c r="A45" s="286"/>
      <c r="B45" s="360"/>
      <c r="C45" s="287"/>
      <c r="D45" s="357"/>
      <c r="E45" s="357"/>
      <c r="F45" s="357"/>
      <c r="G45" s="357"/>
      <c r="H45" s="357"/>
      <c r="I45" s="357"/>
      <c r="J45" s="357"/>
      <c r="K45" s="357"/>
      <c r="L45" s="357"/>
      <c r="M45" s="357"/>
      <c r="N45" s="357"/>
      <c r="O45" s="357"/>
    </row>
    <row r="46" spans="1:15" ht="18" x14ac:dyDescent="0.2">
      <c r="A46" s="286"/>
      <c r="B46" s="360"/>
      <c r="C46" s="287" t="s">
        <v>920</v>
      </c>
      <c r="D46" s="357">
        <f>SUM(D41:D44)</f>
        <v>0</v>
      </c>
      <c r="E46" s="357">
        <f>SUM(E40:E44)</f>
        <v>0</v>
      </c>
      <c r="F46" s="357">
        <f t="shared" ref="F46:H46" si="9">SUM(F40:F44)</f>
        <v>0</v>
      </c>
      <c r="G46" s="357">
        <f t="shared" si="9"/>
        <v>0</v>
      </c>
      <c r="H46" s="357">
        <f t="shared" si="9"/>
        <v>0</v>
      </c>
      <c r="I46" s="357">
        <f>SUM(I41:I44)</f>
        <v>0</v>
      </c>
      <c r="J46" s="357">
        <f t="shared" ref="J46:O46" si="10">SUM(J41:J44)</f>
        <v>0</v>
      </c>
      <c r="K46" s="357">
        <f t="shared" si="10"/>
        <v>0</v>
      </c>
      <c r="L46" s="357">
        <f t="shared" si="10"/>
        <v>0</v>
      </c>
      <c r="M46" s="357">
        <f t="shared" si="10"/>
        <v>0</v>
      </c>
      <c r="N46" s="357">
        <f t="shared" si="10"/>
        <v>0</v>
      </c>
      <c r="O46" s="357">
        <f t="shared" si="10"/>
        <v>0</v>
      </c>
    </row>
    <row r="47" spans="1:15" ht="18" x14ac:dyDescent="0.2">
      <c r="A47" s="286"/>
      <c r="B47" s="360"/>
      <c r="C47" s="244"/>
      <c r="D47" s="289"/>
      <c r="E47" s="289"/>
      <c r="F47" s="289"/>
      <c r="G47" s="289"/>
      <c r="H47" s="289"/>
      <c r="I47" s="289"/>
      <c r="J47" s="289"/>
      <c r="K47" s="289"/>
      <c r="L47" s="289"/>
      <c r="M47" s="289"/>
      <c r="N47" s="289"/>
      <c r="O47" s="289"/>
    </row>
    <row r="49" spans="1:1" x14ac:dyDescent="0.2">
      <c r="A49" s="37"/>
    </row>
    <row r="40735" spans="1:1" x14ac:dyDescent="0.2">
      <c r="A40735" s="49">
        <f>SUM(A1:A40734)</f>
        <v>80356409356</v>
      </c>
    </row>
  </sheetData>
  <mergeCells count="1">
    <mergeCell ref="A1:D1"/>
  </mergeCells>
  <pageMargins left="1" right="0" top="1" bottom="1" header="0" footer="0"/>
  <pageSetup scale="39" firstPageNumber="6" fitToHeight="2" orientation="landscape" r:id="rId1"/>
  <headerFooter alignWithMargins="0">
    <oddFooter>&amp;L&amp;8&amp;F  &amp;A&amp;R&amp;8&amp;D</oddFooter>
  </headerFooter>
  <ignoredErrors>
    <ignoredError sqref="D43 F43" formulaRange="1"/>
  </ignoredErrors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89"/>
  <sheetViews>
    <sheetView workbookViewId="0">
      <selection activeCell="H72" sqref="H72"/>
    </sheetView>
  </sheetViews>
  <sheetFormatPr defaultColWidth="12.6640625" defaultRowHeight="15" customHeight="1" x14ac:dyDescent="0.2"/>
  <cols>
    <col min="1" max="1" width="16.6640625" style="87" customWidth="1"/>
    <col min="2" max="2" width="23.77734375" style="89" customWidth="1"/>
    <col min="3" max="3" width="14.33203125" style="88" customWidth="1"/>
    <col min="4" max="4" width="17.109375" style="104" customWidth="1"/>
    <col min="5" max="5" width="15.88671875" style="92" bestFit="1" customWidth="1"/>
    <col min="6" max="6" width="17.21875" style="536" customWidth="1"/>
    <col min="7" max="7" width="13.33203125" style="536" customWidth="1"/>
    <col min="8" max="8" width="32.109375" style="86" bestFit="1" customWidth="1"/>
    <col min="9" max="16384" width="12.6640625" style="86"/>
  </cols>
  <sheetData>
    <row r="1" spans="1:7" s="85" customFormat="1" ht="20.100000000000001" customHeight="1" thickBot="1" x14ac:dyDescent="0.25">
      <c r="A1" s="726" t="s">
        <v>1277</v>
      </c>
      <c r="B1" s="727"/>
      <c r="C1" s="727"/>
      <c r="D1" s="727"/>
      <c r="E1" s="727"/>
      <c r="F1" s="727"/>
      <c r="G1" s="106"/>
    </row>
    <row r="2" spans="1:7" ht="15" customHeight="1" thickBot="1" x14ac:dyDescent="0.25">
      <c r="A2" s="191"/>
      <c r="B2" s="192" t="s">
        <v>576</v>
      </c>
      <c r="C2" s="537" t="s">
        <v>508</v>
      </c>
      <c r="D2" s="193" t="s">
        <v>843</v>
      </c>
      <c r="E2" s="537" t="s">
        <v>579</v>
      </c>
      <c r="F2" s="537" t="s">
        <v>509</v>
      </c>
      <c r="G2" s="107"/>
    </row>
    <row r="3" spans="1:7" ht="15" customHeight="1" x14ac:dyDescent="0.2">
      <c r="A3" s="194" t="s">
        <v>510</v>
      </c>
      <c r="B3" s="195" t="s">
        <v>551</v>
      </c>
      <c r="C3" s="538"/>
      <c r="D3" s="196"/>
      <c r="E3" s="522" t="s">
        <v>1003</v>
      </c>
      <c r="F3" s="539"/>
    </row>
    <row r="4" spans="1:7" ht="15" customHeight="1" x14ac:dyDescent="0.2">
      <c r="A4" s="197"/>
      <c r="B4" s="198" t="s">
        <v>552</v>
      </c>
      <c r="C4" s="540"/>
      <c r="D4" s="199"/>
      <c r="E4" s="523" t="s">
        <v>1004</v>
      </c>
      <c r="F4" s="541">
        <f>SUM(C3:C4)</f>
        <v>0</v>
      </c>
    </row>
    <row r="5" spans="1:7" ht="15" customHeight="1" x14ac:dyDescent="0.2">
      <c r="A5" s="200" t="s">
        <v>511</v>
      </c>
      <c r="B5" s="195" t="s">
        <v>1127</v>
      </c>
      <c r="C5" s="538"/>
      <c r="D5" s="196"/>
      <c r="E5" s="524" t="s">
        <v>1005</v>
      </c>
      <c r="F5" s="539"/>
    </row>
    <row r="6" spans="1:7" ht="15" customHeight="1" x14ac:dyDescent="0.2">
      <c r="A6" s="201"/>
      <c r="B6" s="195" t="s">
        <v>1128</v>
      </c>
      <c r="C6" s="538"/>
      <c r="D6" s="196"/>
      <c r="E6" s="524" t="s">
        <v>1006</v>
      </c>
      <c r="F6" s="539"/>
    </row>
    <row r="7" spans="1:7" ht="15" customHeight="1" x14ac:dyDescent="0.2">
      <c r="A7" s="200"/>
      <c r="B7" s="195" t="s">
        <v>1129</v>
      </c>
      <c r="C7" s="538"/>
      <c r="D7" s="196"/>
      <c r="E7" s="524" t="s">
        <v>1007</v>
      </c>
      <c r="F7" s="539"/>
    </row>
    <row r="8" spans="1:7" ht="15" customHeight="1" x14ac:dyDescent="0.2">
      <c r="A8" s="200"/>
      <c r="B8" s="195" t="s">
        <v>1130</v>
      </c>
      <c r="C8" s="538"/>
      <c r="D8" s="196"/>
      <c r="E8" s="524" t="s">
        <v>1008</v>
      </c>
      <c r="F8" s="539"/>
    </row>
    <row r="9" spans="1:7" ht="15" customHeight="1" x14ac:dyDescent="0.2">
      <c r="A9" s="200"/>
      <c r="B9" s="195" t="s">
        <v>1131</v>
      </c>
      <c r="C9" s="538"/>
      <c r="D9" s="196"/>
      <c r="E9" s="524" t="s">
        <v>1009</v>
      </c>
      <c r="F9" s="539"/>
    </row>
    <row r="10" spans="1:7" ht="15" customHeight="1" x14ac:dyDescent="0.2">
      <c r="A10" s="200"/>
      <c r="B10" s="195" t="s">
        <v>1132</v>
      </c>
      <c r="C10" s="538"/>
      <c r="D10" s="196"/>
      <c r="E10" s="524" t="s">
        <v>1010</v>
      </c>
      <c r="F10" s="539"/>
    </row>
    <row r="11" spans="1:7" ht="15" customHeight="1" x14ac:dyDescent="0.2">
      <c r="A11" s="200"/>
      <c r="B11" s="195" t="s">
        <v>1133</v>
      </c>
      <c r="C11" s="538"/>
      <c r="D11" s="196"/>
      <c r="E11" s="524" t="s">
        <v>1011</v>
      </c>
      <c r="F11" s="539"/>
    </row>
    <row r="12" spans="1:7" ht="15" customHeight="1" x14ac:dyDescent="0.2">
      <c r="A12" s="200"/>
      <c r="B12" s="195" t="s">
        <v>1134</v>
      </c>
      <c r="C12" s="538"/>
      <c r="D12" s="196"/>
      <c r="E12" s="529" t="s">
        <v>1012</v>
      </c>
      <c r="F12" s="539"/>
    </row>
    <row r="13" spans="1:7" ht="15" customHeight="1" x14ac:dyDescent="0.2">
      <c r="A13" s="194"/>
      <c r="B13" s="195" t="s">
        <v>1135</v>
      </c>
      <c r="C13" s="538"/>
      <c r="D13" s="196"/>
      <c r="E13" s="524" t="s">
        <v>1013</v>
      </c>
      <c r="F13" s="539"/>
    </row>
    <row r="14" spans="1:7" ht="15" customHeight="1" x14ac:dyDescent="0.2">
      <c r="A14" s="194"/>
      <c r="B14" s="195" t="s">
        <v>1136</v>
      </c>
      <c r="C14" s="538"/>
      <c r="D14" s="196"/>
      <c r="E14" s="524" t="s">
        <v>1014</v>
      </c>
      <c r="F14" s="539"/>
    </row>
    <row r="15" spans="1:7" ht="15" customHeight="1" x14ac:dyDescent="0.2">
      <c r="A15" s="194"/>
      <c r="B15" s="195" t="s">
        <v>1137</v>
      </c>
      <c r="C15" s="538"/>
      <c r="D15" s="196"/>
      <c r="E15" s="524" t="s">
        <v>1015</v>
      </c>
      <c r="F15" s="539"/>
    </row>
    <row r="16" spans="1:7" ht="15" customHeight="1" x14ac:dyDescent="0.2">
      <c r="A16" s="194"/>
      <c r="B16" s="195" t="s">
        <v>1138</v>
      </c>
      <c r="C16" s="542"/>
      <c r="D16" s="202"/>
      <c r="E16" s="524" t="s">
        <v>1016</v>
      </c>
      <c r="F16" s="539"/>
    </row>
    <row r="17" spans="1:7" ht="15" customHeight="1" x14ac:dyDescent="0.2">
      <c r="A17" s="194"/>
      <c r="B17" s="195" t="s">
        <v>1139</v>
      </c>
      <c r="C17" s="538"/>
      <c r="D17" s="196"/>
      <c r="E17" s="524" t="s">
        <v>1017</v>
      </c>
      <c r="F17" s="539"/>
    </row>
    <row r="18" spans="1:7" ht="15" customHeight="1" x14ac:dyDescent="0.2">
      <c r="A18" s="194"/>
      <c r="B18" s="195" t="s">
        <v>1140</v>
      </c>
      <c r="C18" s="542"/>
      <c r="D18" s="202"/>
      <c r="E18" s="524" t="s">
        <v>1018</v>
      </c>
      <c r="F18" s="539"/>
    </row>
    <row r="19" spans="1:7" ht="15" customHeight="1" x14ac:dyDescent="0.2">
      <c r="A19" s="194"/>
      <c r="B19" s="195" t="s">
        <v>1141</v>
      </c>
      <c r="C19" s="538"/>
      <c r="D19" s="196"/>
      <c r="E19" s="524" t="s">
        <v>1019</v>
      </c>
      <c r="F19" s="539"/>
    </row>
    <row r="20" spans="1:7" ht="15" customHeight="1" x14ac:dyDescent="0.2">
      <c r="A20" s="194"/>
      <c r="B20" s="195" t="s">
        <v>1142</v>
      </c>
      <c r="C20" s="542"/>
      <c r="D20" s="196"/>
      <c r="E20" s="524" t="s">
        <v>1020</v>
      </c>
      <c r="F20" s="539"/>
    </row>
    <row r="21" spans="1:7" ht="15" customHeight="1" x14ac:dyDescent="0.2">
      <c r="A21" s="194"/>
      <c r="B21" s="195" t="s">
        <v>1143</v>
      </c>
      <c r="C21" s="538"/>
      <c r="D21" s="196"/>
      <c r="E21" s="524" t="s">
        <v>1021</v>
      </c>
      <c r="F21" s="539"/>
    </row>
    <row r="22" spans="1:7" ht="15" customHeight="1" x14ac:dyDescent="0.2">
      <c r="A22" s="194"/>
      <c r="B22" s="195" t="s">
        <v>1147</v>
      </c>
      <c r="C22" s="542"/>
      <c r="D22" s="202"/>
      <c r="E22" s="524" t="s">
        <v>1022</v>
      </c>
      <c r="F22" s="539"/>
    </row>
    <row r="23" spans="1:7" ht="15" customHeight="1" x14ac:dyDescent="0.2">
      <c r="A23" s="194"/>
      <c r="B23" s="195" t="s">
        <v>1148</v>
      </c>
      <c r="C23" s="542"/>
      <c r="D23" s="202"/>
      <c r="E23" s="524" t="s">
        <v>1023</v>
      </c>
      <c r="F23" s="539"/>
    </row>
    <row r="24" spans="1:7" ht="15" customHeight="1" x14ac:dyDescent="0.2">
      <c r="A24" s="194"/>
      <c r="B24" s="195" t="s">
        <v>1146</v>
      </c>
      <c r="C24" s="542"/>
      <c r="D24" s="202"/>
      <c r="E24" s="524" t="s">
        <v>1024</v>
      </c>
      <c r="F24" s="539"/>
    </row>
    <row r="25" spans="1:7" ht="15" customHeight="1" x14ac:dyDescent="0.2">
      <c r="A25" s="194"/>
      <c r="B25" s="195" t="s">
        <v>1149</v>
      </c>
      <c r="C25" s="542"/>
      <c r="D25" s="202"/>
      <c r="E25" s="524" t="s">
        <v>1025</v>
      </c>
      <c r="F25" s="539"/>
    </row>
    <row r="26" spans="1:7" ht="15" customHeight="1" x14ac:dyDescent="0.2">
      <c r="A26" s="194"/>
      <c r="B26" s="195" t="s">
        <v>1145</v>
      </c>
      <c r="C26" s="538"/>
      <c r="D26" s="202"/>
      <c r="E26" s="524" t="s">
        <v>1026</v>
      </c>
      <c r="F26" s="539"/>
    </row>
    <row r="27" spans="1:7" ht="15" customHeight="1" x14ac:dyDescent="0.2">
      <c r="A27" s="197"/>
      <c r="B27" s="198" t="s">
        <v>1144</v>
      </c>
      <c r="C27" s="540"/>
      <c r="D27" s="199"/>
      <c r="E27" s="525" t="s">
        <v>1027</v>
      </c>
      <c r="F27" s="624">
        <f>SUM(C5:C27)</f>
        <v>0</v>
      </c>
      <c r="G27" s="105"/>
    </row>
    <row r="28" spans="1:7" ht="15" customHeight="1" x14ac:dyDescent="0.2">
      <c r="A28" s="203" t="s">
        <v>512</v>
      </c>
      <c r="B28" s="204" t="s">
        <v>553</v>
      </c>
      <c r="C28" s="543"/>
      <c r="D28" s="205"/>
      <c r="E28" s="526" t="s">
        <v>1028</v>
      </c>
      <c r="F28" s="544">
        <f>SUM(C28)</f>
        <v>0</v>
      </c>
    </row>
    <row r="29" spans="1:7" ht="15" customHeight="1" x14ac:dyDescent="0.2">
      <c r="A29" s="194" t="s">
        <v>513</v>
      </c>
      <c r="B29" s="195" t="s">
        <v>554</v>
      </c>
      <c r="C29" s="542"/>
      <c r="D29" s="202"/>
      <c r="E29" s="553" t="s">
        <v>1029</v>
      </c>
      <c r="F29" s="539"/>
    </row>
    <row r="30" spans="1:7" ht="15" customHeight="1" x14ac:dyDescent="0.2">
      <c r="A30" s="194"/>
      <c r="B30" s="195" t="s">
        <v>555</v>
      </c>
      <c r="C30" s="538"/>
      <c r="D30" s="196"/>
      <c r="E30" s="522" t="s">
        <v>1030</v>
      </c>
      <c r="F30" s="539"/>
    </row>
    <row r="31" spans="1:7" ht="15" customHeight="1" x14ac:dyDescent="0.2">
      <c r="A31" s="194"/>
      <c r="B31" s="195" t="s">
        <v>556</v>
      </c>
      <c r="C31" s="538"/>
      <c r="D31" s="196"/>
      <c r="E31" s="522" t="s">
        <v>1031</v>
      </c>
      <c r="F31" s="539"/>
    </row>
    <row r="32" spans="1:7" ht="15" customHeight="1" x14ac:dyDescent="0.2">
      <c r="A32" s="194"/>
      <c r="B32" s="195" t="s">
        <v>756</v>
      </c>
      <c r="C32" s="538"/>
      <c r="D32" s="196"/>
      <c r="E32" s="522" t="s">
        <v>1031</v>
      </c>
      <c r="F32" s="539"/>
    </row>
    <row r="33" spans="1:10" ht="15" customHeight="1" x14ac:dyDescent="0.2">
      <c r="A33" s="194"/>
      <c r="B33" s="195" t="s">
        <v>557</v>
      </c>
      <c r="C33" s="538"/>
      <c r="D33" s="196"/>
      <c r="E33" s="522" t="s">
        <v>1032</v>
      </c>
      <c r="F33" s="539"/>
    </row>
    <row r="34" spans="1:10" ht="15" customHeight="1" x14ac:dyDescent="0.2">
      <c r="A34" s="194"/>
      <c r="B34" s="195" t="s">
        <v>657</v>
      </c>
      <c r="C34" s="538"/>
      <c r="D34" s="196"/>
      <c r="E34" s="522" t="s">
        <v>1032</v>
      </c>
      <c r="F34" s="539"/>
    </row>
    <row r="35" spans="1:10" ht="15" customHeight="1" x14ac:dyDescent="0.2">
      <c r="A35" s="194"/>
      <c r="B35" s="195" t="s">
        <v>972</v>
      </c>
      <c r="C35" s="538"/>
      <c r="D35" s="196"/>
      <c r="E35" s="522" t="s">
        <v>1033</v>
      </c>
      <c r="F35" s="539"/>
    </row>
    <row r="36" spans="1:10" ht="15" customHeight="1" x14ac:dyDescent="0.2">
      <c r="A36" s="194"/>
      <c r="B36" s="195" t="s">
        <v>558</v>
      </c>
      <c r="C36" s="542"/>
      <c r="D36" s="196"/>
      <c r="E36" s="522" t="s">
        <v>1034</v>
      </c>
      <c r="F36" s="539"/>
    </row>
    <row r="37" spans="1:10" ht="15" customHeight="1" x14ac:dyDescent="0.2">
      <c r="A37" s="194"/>
      <c r="B37" s="195" t="s">
        <v>559</v>
      </c>
      <c r="C37" s="538"/>
      <c r="D37" s="196"/>
      <c r="E37" s="522" t="s">
        <v>1035</v>
      </c>
      <c r="F37" s="539"/>
    </row>
    <row r="38" spans="1:10" ht="15" customHeight="1" x14ac:dyDescent="0.2">
      <c r="A38" s="194"/>
      <c r="B38" s="195" t="s">
        <v>560</v>
      </c>
      <c r="C38" s="542"/>
      <c r="D38" s="202"/>
      <c r="E38" s="553" t="s">
        <v>1036</v>
      </c>
      <c r="F38" s="539">
        <f>SUM(C29:C38)</f>
        <v>0</v>
      </c>
    </row>
    <row r="39" spans="1:10" ht="15" customHeight="1" x14ac:dyDescent="0.2">
      <c r="A39" s="491" t="s">
        <v>514</v>
      </c>
      <c r="B39" s="492" t="s">
        <v>561</v>
      </c>
      <c r="C39" s="493"/>
      <c r="D39" s="494"/>
      <c r="E39" s="528" t="s">
        <v>1037</v>
      </c>
      <c r="F39" s="552">
        <f>SUM(C39)</f>
        <v>0</v>
      </c>
    </row>
    <row r="40" spans="1:10" ht="15" customHeight="1" x14ac:dyDescent="0.2">
      <c r="A40" s="206" t="s">
        <v>515</v>
      </c>
      <c r="B40" s="198" t="s">
        <v>621</v>
      </c>
      <c r="C40" s="540"/>
      <c r="D40" s="199"/>
      <c r="E40" s="523" t="s">
        <v>1038</v>
      </c>
      <c r="F40" s="541">
        <f>SUM(C40)</f>
        <v>0</v>
      </c>
    </row>
    <row r="41" spans="1:10" ht="15" customHeight="1" x14ac:dyDescent="0.2">
      <c r="A41" s="194" t="s">
        <v>516</v>
      </c>
      <c r="B41" s="195" t="s">
        <v>562</v>
      </c>
      <c r="C41" s="542"/>
      <c r="D41" s="202"/>
      <c r="E41" s="553" t="s">
        <v>1039</v>
      </c>
      <c r="F41" s="546">
        <f>SUM(C41)</f>
        <v>0</v>
      </c>
    </row>
    <row r="42" spans="1:10" ht="15" customHeight="1" x14ac:dyDescent="0.2">
      <c r="A42" s="207" t="s">
        <v>517</v>
      </c>
      <c r="B42" s="208" t="s">
        <v>1212</v>
      </c>
      <c r="C42" s="545"/>
      <c r="D42" s="209"/>
      <c r="E42" s="527" t="s">
        <v>1040</v>
      </c>
      <c r="F42" s="547"/>
    </row>
    <row r="43" spans="1:10" ht="15" customHeight="1" x14ac:dyDescent="0.2">
      <c r="A43" s="203"/>
      <c r="B43" s="204" t="s">
        <v>621</v>
      </c>
      <c r="C43" s="543"/>
      <c r="D43" s="205"/>
      <c r="E43" s="526" t="s">
        <v>1041</v>
      </c>
      <c r="F43" s="544">
        <f>SUM(C42:C43)</f>
        <v>0</v>
      </c>
      <c r="G43" s="118"/>
      <c r="H43" s="109"/>
    </row>
    <row r="44" spans="1:10" ht="13.5" customHeight="1" x14ac:dyDescent="0.2">
      <c r="A44" s="203" t="s">
        <v>518</v>
      </c>
      <c r="B44" s="204" t="s">
        <v>1213</v>
      </c>
      <c r="C44" s="543"/>
      <c r="D44" s="205"/>
      <c r="E44" s="526" t="s">
        <v>1084</v>
      </c>
      <c r="F44" s="544">
        <f t="shared" ref="F44:F46" si="0">SUM(C44)</f>
        <v>0</v>
      </c>
    </row>
    <row r="45" spans="1:10" ht="15" customHeight="1" x14ac:dyDescent="0.2">
      <c r="A45" s="203" t="s">
        <v>519</v>
      </c>
      <c r="B45" s="204" t="s">
        <v>1213</v>
      </c>
      <c r="C45" s="543"/>
      <c r="D45" s="205"/>
      <c r="E45" s="526" t="s">
        <v>1042</v>
      </c>
      <c r="F45" s="625">
        <f t="shared" si="0"/>
        <v>0</v>
      </c>
      <c r="H45" s="116"/>
    </row>
    <row r="46" spans="1:10" ht="15" customHeight="1" x14ac:dyDescent="0.2">
      <c r="A46" s="194" t="s">
        <v>520</v>
      </c>
      <c r="B46" s="195" t="s">
        <v>563</v>
      </c>
      <c r="C46" s="538"/>
      <c r="D46" s="196"/>
      <c r="E46" s="522" t="s">
        <v>1043</v>
      </c>
      <c r="F46" s="539">
        <f t="shared" si="0"/>
        <v>0</v>
      </c>
      <c r="H46" s="116"/>
    </row>
    <row r="47" spans="1:10" ht="15" customHeight="1" x14ac:dyDescent="0.2">
      <c r="A47" s="207" t="s">
        <v>521</v>
      </c>
      <c r="B47" s="210" t="s">
        <v>568</v>
      </c>
      <c r="C47" s="545"/>
      <c r="D47" s="209"/>
      <c r="E47" s="527" t="s">
        <v>1044</v>
      </c>
      <c r="F47" s="548">
        <f>SUM(C47:C48)</f>
        <v>0</v>
      </c>
      <c r="H47" s="116"/>
    </row>
    <row r="48" spans="1:10" s="97" customFormat="1" ht="15" customHeight="1" x14ac:dyDescent="0.2">
      <c r="A48" s="203"/>
      <c r="B48" s="211" t="s">
        <v>829</v>
      </c>
      <c r="C48" s="543"/>
      <c r="D48" s="205"/>
      <c r="E48" s="526" t="s">
        <v>1045</v>
      </c>
      <c r="F48" s="541"/>
      <c r="G48" s="536"/>
      <c r="H48" s="116"/>
      <c r="I48" s="86"/>
      <c r="J48" s="86"/>
    </row>
    <row r="49" spans="1:8" ht="15" customHeight="1" x14ac:dyDescent="0.2">
      <c r="A49" s="207" t="s">
        <v>625</v>
      </c>
      <c r="B49" s="210" t="s">
        <v>568</v>
      </c>
      <c r="C49" s="545"/>
      <c r="D49" s="209"/>
      <c r="E49" s="527" t="s">
        <v>1046</v>
      </c>
      <c r="F49" s="548">
        <f>SUM(C49:C50)</f>
        <v>0</v>
      </c>
      <c r="H49" s="116"/>
    </row>
    <row r="50" spans="1:8" s="110" customFormat="1" ht="15" customHeight="1" x14ac:dyDescent="0.2">
      <c r="A50" s="203"/>
      <c r="B50" s="211" t="s">
        <v>973</v>
      </c>
      <c r="C50" s="543"/>
      <c r="D50" s="205"/>
      <c r="E50" s="526" t="s">
        <v>1047</v>
      </c>
      <c r="F50" s="541"/>
      <c r="G50" s="88"/>
      <c r="H50" s="112"/>
    </row>
    <row r="51" spans="1:8" s="110" customFormat="1" ht="15" customHeight="1" x14ac:dyDescent="0.2">
      <c r="A51" s="212" t="s">
        <v>523</v>
      </c>
      <c r="B51" s="213" t="s">
        <v>569</v>
      </c>
      <c r="C51" s="527"/>
      <c r="D51" s="209"/>
      <c r="E51" s="521">
        <f>(C51*0.17)</f>
        <v>0</v>
      </c>
      <c r="F51" s="545"/>
      <c r="G51" s="104"/>
      <c r="H51" s="112"/>
    </row>
    <row r="52" spans="1:8" ht="15" customHeight="1" x14ac:dyDescent="0.2">
      <c r="A52" s="214"/>
      <c r="B52" s="215" t="s">
        <v>570</v>
      </c>
      <c r="C52" s="520"/>
      <c r="D52" s="205"/>
      <c r="E52" s="520">
        <f>(0.83*C51)</f>
        <v>0</v>
      </c>
      <c r="F52" s="543">
        <f>SUM(E51+E52)</f>
        <v>0</v>
      </c>
      <c r="H52" s="116"/>
    </row>
    <row r="53" spans="1:8" ht="15" customHeight="1" x14ac:dyDescent="0.2">
      <c r="A53" s="201" t="s">
        <v>524</v>
      </c>
      <c r="B53" s="216" t="s">
        <v>569</v>
      </c>
      <c r="C53" s="542"/>
      <c r="D53" s="202"/>
      <c r="E53" s="521">
        <f>(C53*0.17)</f>
        <v>0</v>
      </c>
      <c r="F53" s="546"/>
      <c r="G53" s="105"/>
      <c r="H53" s="116"/>
    </row>
    <row r="54" spans="1:8" ht="15" customHeight="1" x14ac:dyDescent="0.2">
      <c r="A54" s="203"/>
      <c r="B54" s="204" t="s">
        <v>570</v>
      </c>
      <c r="C54" s="543"/>
      <c r="D54" s="205"/>
      <c r="E54" s="520">
        <f>(0.83*C53)</f>
        <v>0</v>
      </c>
      <c r="F54" s="571">
        <f>E53+E54</f>
        <v>0</v>
      </c>
      <c r="G54" s="118"/>
      <c r="H54" s="116"/>
    </row>
    <row r="55" spans="1:8" ht="15" customHeight="1" x14ac:dyDescent="0.2">
      <c r="A55" s="194" t="s">
        <v>525</v>
      </c>
      <c r="B55" s="195" t="s">
        <v>564</v>
      </c>
      <c r="C55" s="538"/>
      <c r="D55" s="196"/>
      <c r="E55" s="524" t="s">
        <v>1048</v>
      </c>
      <c r="F55" s="539"/>
      <c r="G55" s="114"/>
      <c r="H55" s="115"/>
    </row>
    <row r="56" spans="1:8" s="90" customFormat="1" ht="15" customHeight="1" x14ac:dyDescent="0.2">
      <c r="A56" s="197"/>
      <c r="B56" s="198" t="s">
        <v>552</v>
      </c>
      <c r="C56" s="540"/>
      <c r="D56" s="199"/>
      <c r="E56" s="525" t="s">
        <v>1004</v>
      </c>
      <c r="F56" s="541">
        <f>SUM(C55:C56)</f>
        <v>0</v>
      </c>
      <c r="G56" s="536"/>
      <c r="H56" s="117"/>
    </row>
    <row r="57" spans="1:8" ht="15" customHeight="1" x14ac:dyDescent="0.2">
      <c r="A57" s="203" t="s">
        <v>522</v>
      </c>
      <c r="B57" s="204" t="s">
        <v>571</v>
      </c>
      <c r="C57" s="543"/>
      <c r="D57" s="205"/>
      <c r="E57" s="525" t="s">
        <v>1049</v>
      </c>
      <c r="F57" s="544">
        <f>SUM(C57)</f>
        <v>0</v>
      </c>
    </row>
    <row r="58" spans="1:8" ht="15" customHeight="1" x14ac:dyDescent="0.2">
      <c r="A58" s="217" t="s">
        <v>641</v>
      </c>
      <c r="B58" s="218" t="s">
        <v>572</v>
      </c>
      <c r="C58" s="538"/>
      <c r="D58" s="196"/>
      <c r="E58" s="553">
        <f>(0.5*C58)</f>
        <v>0</v>
      </c>
    </row>
    <row r="59" spans="1:8" ht="15" customHeight="1" x14ac:dyDescent="0.2">
      <c r="A59" s="219"/>
      <c r="B59" s="211" t="s">
        <v>573</v>
      </c>
      <c r="C59" s="540"/>
      <c r="D59" s="199"/>
      <c r="E59" s="526">
        <f>(0.5*C58)</f>
        <v>0</v>
      </c>
      <c r="F59" s="540">
        <f>E58+E59</f>
        <v>0</v>
      </c>
    </row>
    <row r="60" spans="1:8" ht="15" customHeight="1" x14ac:dyDescent="0.2">
      <c r="A60" s="194" t="s">
        <v>526</v>
      </c>
      <c r="B60" s="195" t="s">
        <v>572</v>
      </c>
      <c r="C60" s="538"/>
      <c r="D60" s="196"/>
      <c r="E60" s="553"/>
      <c r="F60" s="539"/>
    </row>
    <row r="61" spans="1:8" ht="15" customHeight="1" x14ac:dyDescent="0.2">
      <c r="A61" s="194"/>
      <c r="B61" s="195" t="s">
        <v>573</v>
      </c>
      <c r="C61" s="538"/>
      <c r="D61" s="196"/>
      <c r="E61" s="553"/>
      <c r="F61" s="539"/>
    </row>
    <row r="62" spans="1:8" ht="15" customHeight="1" x14ac:dyDescent="0.2">
      <c r="A62" s="197"/>
      <c r="B62" s="198" t="s">
        <v>552</v>
      </c>
      <c r="C62" s="540"/>
      <c r="D62" s="199"/>
      <c r="E62" s="523" t="s">
        <v>1050</v>
      </c>
      <c r="F62" s="540">
        <f>SUM(C60:C62)</f>
        <v>0</v>
      </c>
      <c r="G62" s="105"/>
    </row>
    <row r="63" spans="1:8" ht="15" customHeight="1" x14ac:dyDescent="0.2">
      <c r="A63" s="197" t="s">
        <v>859</v>
      </c>
      <c r="B63" s="198" t="s">
        <v>574</v>
      </c>
      <c r="C63" s="540"/>
      <c r="D63" s="199"/>
      <c r="E63" s="523" t="s">
        <v>1051</v>
      </c>
      <c r="F63" s="541">
        <f>SUM(C63)</f>
        <v>0</v>
      </c>
    </row>
    <row r="64" spans="1:8" s="110" customFormat="1" ht="15" customHeight="1" x14ac:dyDescent="0.2">
      <c r="A64" s="197" t="s">
        <v>858</v>
      </c>
      <c r="B64" s="198" t="s">
        <v>574</v>
      </c>
      <c r="C64" s="540"/>
      <c r="D64" s="199"/>
      <c r="E64" s="523" t="s">
        <v>1051</v>
      </c>
      <c r="F64" s="541">
        <f>SUM(C64)</f>
        <v>0</v>
      </c>
      <c r="G64" s="104"/>
    </row>
    <row r="65" spans="1:9" s="110" customFormat="1" ht="15" customHeight="1" x14ac:dyDescent="0.2">
      <c r="A65" s="203" t="s">
        <v>527</v>
      </c>
      <c r="B65" s="204" t="s">
        <v>574</v>
      </c>
      <c r="C65" s="543"/>
      <c r="D65" s="205"/>
      <c r="E65" s="526" t="s">
        <v>1051</v>
      </c>
      <c r="F65" s="541">
        <f>SUM(C65)</f>
        <v>0</v>
      </c>
      <c r="G65" s="104"/>
    </row>
    <row r="66" spans="1:9" s="110" customFormat="1" ht="15" customHeight="1" x14ac:dyDescent="0.2">
      <c r="A66" s="203" t="s">
        <v>743</v>
      </c>
      <c r="B66" s="204" t="s">
        <v>574</v>
      </c>
      <c r="C66" s="543"/>
      <c r="D66" s="205"/>
      <c r="E66" s="526" t="s">
        <v>1051</v>
      </c>
      <c r="F66" s="541">
        <f>SUM(C66)</f>
        <v>0</v>
      </c>
      <c r="G66" s="104"/>
    </row>
    <row r="67" spans="1:9" s="110" customFormat="1" ht="15" customHeight="1" x14ac:dyDescent="0.2">
      <c r="A67" s="220" t="s">
        <v>768</v>
      </c>
      <c r="B67" s="221" t="s">
        <v>1150</v>
      </c>
      <c r="C67" s="542"/>
      <c r="D67" s="202"/>
      <c r="E67" s="553" t="s">
        <v>1052</v>
      </c>
      <c r="F67" s="542"/>
      <c r="G67" s="104"/>
    </row>
    <row r="68" spans="1:9" s="110" customFormat="1" ht="15" customHeight="1" x14ac:dyDescent="0.2">
      <c r="A68" s="220"/>
      <c r="B68" s="221" t="s">
        <v>1151</v>
      </c>
      <c r="C68" s="542"/>
      <c r="D68" s="202"/>
      <c r="E68" s="553" t="s">
        <v>1053</v>
      </c>
      <c r="F68" s="542"/>
      <c r="G68" s="104"/>
      <c r="H68" s="112"/>
    </row>
    <row r="69" spans="1:9" s="110" customFormat="1" ht="15" customHeight="1" x14ac:dyDescent="0.2">
      <c r="A69" s="220"/>
      <c r="B69" s="221" t="s">
        <v>1152</v>
      </c>
      <c r="C69" s="542"/>
      <c r="D69" s="202"/>
      <c r="E69" s="553" t="s">
        <v>1054</v>
      </c>
      <c r="F69" s="549"/>
      <c r="G69" s="104"/>
    </row>
    <row r="70" spans="1:9" s="110" customFormat="1" ht="15" customHeight="1" x14ac:dyDescent="0.2">
      <c r="A70" s="220"/>
      <c r="B70" s="221" t="s">
        <v>1153</v>
      </c>
      <c r="C70" s="542"/>
      <c r="D70" s="202"/>
      <c r="E70" s="553" t="s">
        <v>1055</v>
      </c>
      <c r="F70" s="549"/>
      <c r="G70" s="104"/>
    </row>
    <row r="71" spans="1:9" s="111" customFormat="1" ht="15" customHeight="1" x14ac:dyDescent="0.2">
      <c r="A71" s="220"/>
      <c r="B71" s="221" t="s">
        <v>1154</v>
      </c>
      <c r="C71" s="542"/>
      <c r="D71" s="202"/>
      <c r="E71" s="553" t="s">
        <v>1056</v>
      </c>
      <c r="F71" s="542"/>
      <c r="G71" s="104"/>
      <c r="H71" s="135"/>
      <c r="I71" s="110"/>
    </row>
    <row r="72" spans="1:9" ht="15" customHeight="1" x14ac:dyDescent="0.2">
      <c r="A72" s="220"/>
      <c r="B72" s="221" t="s">
        <v>1155</v>
      </c>
      <c r="C72" s="542"/>
      <c r="D72" s="202"/>
      <c r="E72" s="553" t="s">
        <v>1057</v>
      </c>
      <c r="F72" s="542"/>
      <c r="G72" s="104"/>
    </row>
    <row r="73" spans="1:9" ht="15" customHeight="1" x14ac:dyDescent="0.2">
      <c r="A73" s="220"/>
      <c r="B73" s="221" t="s">
        <v>1156</v>
      </c>
      <c r="C73" s="542"/>
      <c r="D73" s="202"/>
      <c r="E73" s="553" t="s">
        <v>1058</v>
      </c>
      <c r="F73" s="542"/>
    </row>
    <row r="74" spans="1:9" ht="15" customHeight="1" x14ac:dyDescent="0.2">
      <c r="A74" s="220"/>
      <c r="B74" s="221" t="s">
        <v>1157</v>
      </c>
      <c r="C74" s="542"/>
      <c r="D74" s="202"/>
      <c r="E74" s="553" t="s">
        <v>1059</v>
      </c>
      <c r="F74" s="542"/>
    </row>
    <row r="75" spans="1:9" ht="15" customHeight="1" x14ac:dyDescent="0.2">
      <c r="A75" s="220"/>
      <c r="B75" s="221" t="s">
        <v>1158</v>
      </c>
      <c r="D75" s="202"/>
      <c r="E75" s="553" t="s">
        <v>1060</v>
      </c>
      <c r="F75" s="542"/>
    </row>
    <row r="76" spans="1:9" ht="15" customHeight="1" x14ac:dyDescent="0.2">
      <c r="A76" s="220"/>
      <c r="B76" s="221" t="s">
        <v>1159</v>
      </c>
      <c r="D76" s="202"/>
      <c r="E76" s="553" t="s">
        <v>1061</v>
      </c>
      <c r="F76" s="542"/>
    </row>
    <row r="77" spans="1:9" ht="17.25" customHeight="1" x14ac:dyDescent="0.2">
      <c r="A77" s="220"/>
      <c r="B77" s="221" t="s">
        <v>1160</v>
      </c>
      <c r="C77" s="542"/>
      <c r="D77" s="202"/>
      <c r="E77" s="553" t="s">
        <v>1062</v>
      </c>
      <c r="F77" s="542"/>
    </row>
    <row r="78" spans="1:9" ht="15" customHeight="1" x14ac:dyDescent="0.25">
      <c r="A78" s="220"/>
      <c r="B78" s="581" t="s">
        <v>1161</v>
      </c>
      <c r="C78" s="542"/>
      <c r="D78" s="202"/>
      <c r="E78" s="553" t="s">
        <v>1111</v>
      </c>
      <c r="F78" s="542"/>
    </row>
    <row r="79" spans="1:9" ht="15.75" customHeight="1" x14ac:dyDescent="0.25">
      <c r="B79" s="581" t="s">
        <v>1162</v>
      </c>
      <c r="C79" s="542"/>
      <c r="E79" s="553" t="s">
        <v>1110</v>
      </c>
      <c r="F79" s="542"/>
      <c r="G79" s="108"/>
    </row>
    <row r="80" spans="1:9" ht="15" customHeight="1" x14ac:dyDescent="0.25">
      <c r="B80" s="581" t="s">
        <v>1292</v>
      </c>
      <c r="C80" s="542"/>
      <c r="E80" s="553" t="s">
        <v>1293</v>
      </c>
      <c r="F80" s="542"/>
      <c r="G80" s="108"/>
    </row>
    <row r="81" spans="1:6" ht="15" customHeight="1" x14ac:dyDescent="0.2">
      <c r="A81" s="222"/>
      <c r="B81" s="215" t="s">
        <v>1121</v>
      </c>
      <c r="C81" s="543"/>
      <c r="D81" s="205"/>
      <c r="E81" s="526" t="s">
        <v>1122</v>
      </c>
      <c r="F81" s="543">
        <f>SUM(C67:C81)</f>
        <v>0</v>
      </c>
    </row>
    <row r="82" spans="1:6" ht="15" customHeight="1" x14ac:dyDescent="0.2">
      <c r="A82" s="203" t="s">
        <v>751</v>
      </c>
      <c r="B82" s="198" t="s">
        <v>755</v>
      </c>
      <c r="C82" s="543"/>
      <c r="D82" s="205"/>
      <c r="E82" s="526" t="s">
        <v>1063</v>
      </c>
      <c r="F82" s="643">
        <f>SUM(C82:C82)</f>
        <v>0</v>
      </c>
    </row>
    <row r="83" spans="1:6" ht="15" customHeight="1" x14ac:dyDescent="0.2">
      <c r="A83" s="201" t="s">
        <v>966</v>
      </c>
      <c r="B83" s="621" t="s">
        <v>1220</v>
      </c>
      <c r="C83" s="542"/>
      <c r="E83" s="553" t="s">
        <v>1064</v>
      </c>
      <c r="F83" s="546"/>
    </row>
    <row r="84" spans="1:6" ht="15" customHeight="1" x14ac:dyDescent="0.2">
      <c r="A84" s="201"/>
      <c r="B84" s="195" t="s">
        <v>1001</v>
      </c>
      <c r="C84" s="542"/>
      <c r="E84" s="553" t="s">
        <v>1064</v>
      </c>
      <c r="F84" s="546"/>
    </row>
    <row r="85" spans="1:6" ht="15" customHeight="1" x14ac:dyDescent="0.2">
      <c r="A85" s="203"/>
      <c r="B85" s="198" t="s">
        <v>967</v>
      </c>
      <c r="C85" s="543"/>
      <c r="D85" s="644"/>
      <c r="E85" s="526" t="s">
        <v>1065</v>
      </c>
      <c r="F85" s="544">
        <f>SUM(C83:C85)</f>
        <v>0</v>
      </c>
    </row>
    <row r="86" spans="1:6" ht="15" customHeight="1" x14ac:dyDescent="0.2">
      <c r="A86" s="201" t="s">
        <v>1207</v>
      </c>
      <c r="B86" s="195" t="s">
        <v>1216</v>
      </c>
      <c r="C86" s="542"/>
      <c r="E86" s="553">
        <f>(0.55*C86)</f>
        <v>0</v>
      </c>
      <c r="F86" s="546">
        <f>SUM(C86)</f>
        <v>0</v>
      </c>
    </row>
    <row r="87" spans="1:6" ht="15" customHeight="1" x14ac:dyDescent="0.2">
      <c r="A87" s="203"/>
      <c r="B87" s="198" t="s">
        <v>1217</v>
      </c>
      <c r="C87" s="543"/>
      <c r="D87" s="543"/>
      <c r="E87" s="526">
        <f>(0.45*C86)</f>
        <v>0</v>
      </c>
      <c r="F87" s="544"/>
    </row>
    <row r="88" spans="1:6" ht="15" customHeight="1" x14ac:dyDescent="0.2">
      <c r="A88" s="223"/>
      <c r="B88" s="224"/>
      <c r="C88" s="225">
        <f>SUM(C3:C87)</f>
        <v>0</v>
      </c>
      <c r="D88" s="226"/>
      <c r="E88" s="227" t="s">
        <v>575</v>
      </c>
      <c r="F88" s="550">
        <f>SUM(F3:F86)</f>
        <v>0</v>
      </c>
    </row>
    <row r="89" spans="1:6" ht="15" customHeight="1" x14ac:dyDescent="0.2">
      <c r="A89" s="201"/>
      <c r="B89" s="216"/>
      <c r="C89" s="542"/>
      <c r="D89" s="202"/>
      <c r="E89" s="553"/>
      <c r="F89" s="546">
        <f>C88+D49-F27-F45</f>
        <v>0</v>
      </c>
    </row>
  </sheetData>
  <mergeCells count="1">
    <mergeCell ref="A1:F1"/>
  </mergeCells>
  <pageMargins left="0.5" right="0.5" top="0.5" bottom="0.25" header="0" footer="0"/>
  <pageSetup scale="85" firstPageNumber="6" fitToHeight="0" orientation="landscape" r:id="rId1"/>
  <headerFooter alignWithMargins="0">
    <oddFooter>&amp;L&amp;8&amp;F  &amp;A&amp;R&amp;8&amp;D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Q49"/>
  <sheetViews>
    <sheetView topLeftCell="A22" workbookViewId="0">
      <selection activeCell="G49" sqref="G49"/>
    </sheetView>
  </sheetViews>
  <sheetFormatPr defaultRowHeight="15" x14ac:dyDescent="0.2"/>
  <cols>
    <col min="1" max="1" width="24.109375" customWidth="1"/>
    <col min="2" max="2" width="24.44140625" customWidth="1"/>
    <col min="3" max="3" width="15.6640625" customWidth="1"/>
    <col min="4" max="4" width="9.5546875" bestFit="1" customWidth="1"/>
    <col min="5" max="5" width="13.6640625" customWidth="1"/>
    <col min="6" max="6" width="8.5546875" customWidth="1"/>
    <col min="7" max="8" width="14.5546875" bestFit="1" customWidth="1"/>
    <col min="9" max="9" width="16.44140625" customWidth="1"/>
    <col min="10" max="10" width="10.44140625" bestFit="1" customWidth="1"/>
  </cols>
  <sheetData>
    <row r="1" spans="1:9" x14ac:dyDescent="0.2">
      <c r="A1" s="728" t="s">
        <v>1278</v>
      </c>
      <c r="B1" s="729"/>
    </row>
    <row r="2" spans="1:9" x14ac:dyDescent="0.2">
      <c r="A2" s="730"/>
      <c r="B2" s="731"/>
      <c r="C2" s="4" t="s">
        <v>955</v>
      </c>
    </row>
    <row r="3" spans="1:9" x14ac:dyDescent="0.2">
      <c r="A3" s="732"/>
      <c r="B3" s="733"/>
    </row>
    <row r="4" spans="1:9" ht="16.5" thickBot="1" x14ac:dyDescent="0.3">
      <c r="A4" s="446"/>
      <c r="B4" s="446"/>
      <c r="C4" s="128"/>
      <c r="D4" s="440"/>
      <c r="E4" s="440"/>
      <c r="F4" s="440"/>
      <c r="G4" s="128"/>
    </row>
    <row r="5" spans="1:9" ht="19.5" thickTop="1" thickBot="1" x14ac:dyDescent="0.3">
      <c r="A5" s="128"/>
      <c r="B5" s="128"/>
      <c r="C5" s="734" t="s">
        <v>956</v>
      </c>
      <c r="D5" s="735"/>
      <c r="E5" s="735"/>
      <c r="F5" s="736"/>
      <c r="G5" s="128"/>
    </row>
    <row r="6" spans="1:9" ht="21" thickBot="1" x14ac:dyDescent="0.3">
      <c r="A6" s="129" t="s">
        <v>853</v>
      </c>
      <c r="B6" s="130"/>
      <c r="C6" s="737" t="s">
        <v>949</v>
      </c>
      <c r="D6" s="738"/>
      <c r="E6" s="738"/>
      <c r="F6" s="739"/>
      <c r="G6" s="489" t="s">
        <v>855</v>
      </c>
      <c r="H6" s="444" t="s">
        <v>857</v>
      </c>
      <c r="I6" s="445" t="s">
        <v>856</v>
      </c>
    </row>
    <row r="7" spans="1:9" ht="18" x14ac:dyDescent="0.25">
      <c r="A7" s="428" t="s">
        <v>854</v>
      </c>
      <c r="B7" s="429"/>
      <c r="C7" s="132"/>
      <c r="D7" s="132"/>
      <c r="E7" s="647"/>
      <c r="F7" s="647"/>
      <c r="G7" s="645">
        <f t="shared" ref="G7:G33" si="0">B7</f>
        <v>0</v>
      </c>
      <c r="H7" s="569">
        <f>+'GL Dist List'!F49</f>
        <v>0</v>
      </c>
      <c r="I7" s="437">
        <f t="shared" ref="I7:I33" si="1">+G7-H7</f>
        <v>0</v>
      </c>
    </row>
    <row r="8" spans="1:9" ht="18" x14ac:dyDescent="0.25">
      <c r="A8" s="430" t="s">
        <v>743</v>
      </c>
      <c r="B8" s="431"/>
      <c r="C8" s="131"/>
      <c r="D8" s="131"/>
      <c r="E8" s="647"/>
      <c r="F8" s="647"/>
      <c r="G8" s="646">
        <f t="shared" si="0"/>
        <v>0</v>
      </c>
      <c r="H8" s="569">
        <f>+'GL Dist List'!F66</f>
        <v>0</v>
      </c>
      <c r="I8" s="437">
        <f t="shared" si="1"/>
        <v>0</v>
      </c>
    </row>
    <row r="9" spans="1:9" ht="18" x14ac:dyDescent="0.25">
      <c r="A9" s="430" t="s">
        <v>641</v>
      </c>
      <c r="B9" s="431"/>
      <c r="C9" s="132"/>
      <c r="D9" s="131"/>
      <c r="E9" s="647"/>
      <c r="F9" s="647"/>
      <c r="G9" s="646">
        <f t="shared" si="0"/>
        <v>0</v>
      </c>
      <c r="H9" s="570">
        <f>+'GL Dist List'!F59</f>
        <v>0</v>
      </c>
      <c r="I9" s="437">
        <f t="shared" si="1"/>
        <v>0</v>
      </c>
    </row>
    <row r="10" spans="1:9" ht="18" x14ac:dyDescent="0.25">
      <c r="A10" s="430" t="s">
        <v>519</v>
      </c>
      <c r="B10" s="626"/>
      <c r="C10" s="648"/>
      <c r="D10" s="648"/>
      <c r="E10" s="132"/>
      <c r="F10" s="132"/>
      <c r="G10" s="646">
        <f t="shared" si="0"/>
        <v>0</v>
      </c>
      <c r="H10" s="569">
        <f>+'GL Dist List'!F45</f>
        <v>0</v>
      </c>
      <c r="I10" s="437">
        <f t="shared" si="1"/>
        <v>0</v>
      </c>
    </row>
    <row r="11" spans="1:9" ht="18" x14ac:dyDescent="0.25">
      <c r="A11" s="428" t="s">
        <v>523</v>
      </c>
      <c r="B11" s="433"/>
      <c r="C11" s="132"/>
      <c r="D11" s="131"/>
      <c r="E11" s="647"/>
      <c r="F11" s="647"/>
      <c r="G11" s="436">
        <f t="shared" si="0"/>
        <v>0</v>
      </c>
      <c r="H11" s="355">
        <f>+'GL Dist List'!F52</f>
        <v>0</v>
      </c>
      <c r="I11" s="437">
        <f t="shared" si="1"/>
        <v>0</v>
      </c>
    </row>
    <row r="12" spans="1:9" ht="18" x14ac:dyDescent="0.25">
      <c r="A12" s="428" t="s">
        <v>511</v>
      </c>
      <c r="B12" s="432"/>
      <c r="C12" s="648"/>
      <c r="D12" s="648"/>
      <c r="E12" s="132"/>
      <c r="F12" s="132"/>
      <c r="G12" s="435">
        <f>B12</f>
        <v>0</v>
      </c>
      <c r="H12" s="569">
        <f>+'GL Dist List'!F27</f>
        <v>0</v>
      </c>
      <c r="I12" s="437">
        <f t="shared" si="1"/>
        <v>0</v>
      </c>
    </row>
    <row r="13" spans="1:9" ht="18" x14ac:dyDescent="0.25">
      <c r="A13" s="428" t="s">
        <v>512</v>
      </c>
      <c r="B13" s="433"/>
      <c r="C13" s="131"/>
      <c r="D13" s="131"/>
      <c r="E13" s="647"/>
      <c r="F13" s="647"/>
      <c r="G13" s="436">
        <f t="shared" si="0"/>
        <v>0</v>
      </c>
      <c r="H13" s="569">
        <f>+'GL Dist List'!F28</f>
        <v>0</v>
      </c>
      <c r="I13" s="437">
        <f t="shared" si="1"/>
        <v>0</v>
      </c>
    </row>
    <row r="14" spans="1:9" ht="18" x14ac:dyDescent="0.25">
      <c r="A14" s="428" t="s">
        <v>515</v>
      </c>
      <c r="B14" s="432"/>
      <c r="C14" s="132"/>
      <c r="D14" s="131"/>
      <c r="E14" s="647"/>
      <c r="F14" s="647"/>
      <c r="G14" s="433">
        <f t="shared" si="0"/>
        <v>0</v>
      </c>
      <c r="H14" s="569">
        <f>+'GL Dist List'!F40</f>
        <v>0</v>
      </c>
      <c r="I14" s="437">
        <f t="shared" si="1"/>
        <v>0</v>
      </c>
    </row>
    <row r="15" spans="1:9" ht="18" x14ac:dyDescent="0.25">
      <c r="A15" s="428" t="s">
        <v>524</v>
      </c>
      <c r="B15" s="432"/>
      <c r="C15" s="132"/>
      <c r="D15" s="131"/>
      <c r="E15" s="647"/>
      <c r="F15" s="647"/>
      <c r="G15" s="433">
        <f t="shared" si="0"/>
        <v>0</v>
      </c>
      <c r="H15" s="569">
        <f>+'GL Dist List'!F54</f>
        <v>0</v>
      </c>
      <c r="I15" s="437">
        <f t="shared" si="1"/>
        <v>0</v>
      </c>
    </row>
    <row r="16" spans="1:9" ht="18" x14ac:dyDescent="0.25">
      <c r="A16" s="428" t="s">
        <v>520</v>
      </c>
      <c r="B16" s="433"/>
      <c r="C16" s="131"/>
      <c r="D16" s="131"/>
      <c r="E16" s="647"/>
      <c r="F16" s="647"/>
      <c r="G16" s="433">
        <f t="shared" si="0"/>
        <v>0</v>
      </c>
      <c r="H16" s="569">
        <f>+'GL Dist List'!F46</f>
        <v>0</v>
      </c>
      <c r="I16" s="437">
        <f t="shared" si="1"/>
        <v>0</v>
      </c>
    </row>
    <row r="17" spans="1:17" ht="18" x14ac:dyDescent="0.25">
      <c r="A17" s="428" t="s">
        <v>521</v>
      </c>
      <c r="B17" s="433"/>
      <c r="C17" s="132"/>
      <c r="D17" s="131"/>
      <c r="E17" s="649"/>
      <c r="F17" s="647"/>
      <c r="G17" s="433">
        <f t="shared" si="0"/>
        <v>0</v>
      </c>
      <c r="H17" s="569">
        <f>+'GL Dist List'!F47</f>
        <v>0</v>
      </c>
      <c r="I17" s="437">
        <f t="shared" si="1"/>
        <v>0</v>
      </c>
    </row>
    <row r="18" spans="1:17" ht="18" x14ac:dyDescent="0.25">
      <c r="A18" s="428" t="s">
        <v>517</v>
      </c>
      <c r="B18" s="432"/>
      <c r="C18" s="132"/>
      <c r="D18" s="131"/>
      <c r="E18" s="649"/>
      <c r="F18" s="647"/>
      <c r="G18" s="433">
        <f t="shared" si="0"/>
        <v>0</v>
      </c>
      <c r="H18" s="569">
        <f>+'GL Dist List'!F43</f>
        <v>0</v>
      </c>
      <c r="I18" s="437">
        <f t="shared" si="1"/>
        <v>0</v>
      </c>
    </row>
    <row r="19" spans="1:17" ht="18" x14ac:dyDescent="0.25">
      <c r="A19" s="434" t="s">
        <v>513</v>
      </c>
      <c r="B19" s="432"/>
      <c r="C19" s="132"/>
      <c r="D19" s="131"/>
      <c r="E19" s="647"/>
      <c r="F19" s="647"/>
      <c r="G19" s="433">
        <f t="shared" si="0"/>
        <v>0</v>
      </c>
      <c r="H19" s="569">
        <f>+'GL Dist List'!F38</f>
        <v>0</v>
      </c>
      <c r="I19" s="437">
        <f t="shared" si="1"/>
        <v>0</v>
      </c>
    </row>
    <row r="20" spans="1:17" ht="18" x14ac:dyDescent="0.25">
      <c r="A20" s="428" t="s">
        <v>526</v>
      </c>
      <c r="B20" s="432"/>
      <c r="C20" s="132"/>
      <c r="D20" s="131"/>
      <c r="E20" s="647"/>
      <c r="F20" s="647"/>
      <c r="G20" s="433">
        <f t="shared" si="0"/>
        <v>0</v>
      </c>
      <c r="H20" s="569">
        <f>+'GL Dist List'!F62</f>
        <v>0</v>
      </c>
      <c r="I20" s="437">
        <f t="shared" si="1"/>
        <v>0</v>
      </c>
    </row>
    <row r="21" spans="1:17" ht="18" x14ac:dyDescent="0.25">
      <c r="A21" s="428" t="s">
        <v>768</v>
      </c>
      <c r="B21" s="435"/>
      <c r="C21" s="132"/>
      <c r="D21" s="131"/>
      <c r="E21" s="647"/>
      <c r="F21" s="647"/>
      <c r="G21" s="433">
        <f t="shared" si="0"/>
        <v>0</v>
      </c>
      <c r="H21" s="569">
        <f>+'GL Dist List'!F81</f>
        <v>0</v>
      </c>
      <c r="I21" s="437">
        <f t="shared" si="1"/>
        <v>0</v>
      </c>
    </row>
    <row r="22" spans="1:17" ht="18" x14ac:dyDescent="0.25">
      <c r="A22" s="428" t="s">
        <v>510</v>
      </c>
      <c r="B22" s="435"/>
      <c r="C22" s="131"/>
      <c r="D22" s="131"/>
      <c r="E22" s="647"/>
      <c r="F22" s="647"/>
      <c r="G22" s="433">
        <f t="shared" si="0"/>
        <v>0</v>
      </c>
      <c r="H22" s="569">
        <f>+'GL Dist List'!F4</f>
        <v>0</v>
      </c>
      <c r="I22" s="437">
        <f t="shared" si="1"/>
        <v>0</v>
      </c>
    </row>
    <row r="23" spans="1:17" ht="18" x14ac:dyDescent="0.25">
      <c r="A23" s="428" t="s">
        <v>527</v>
      </c>
      <c r="B23" s="435"/>
      <c r="C23" s="132"/>
      <c r="D23" s="131"/>
      <c r="E23" s="647"/>
      <c r="F23" s="647"/>
      <c r="G23" s="433">
        <f t="shared" si="0"/>
        <v>0</v>
      </c>
      <c r="H23" s="569">
        <f>+'GL Dist List'!F65</f>
        <v>0</v>
      </c>
      <c r="I23" s="437">
        <f t="shared" si="1"/>
        <v>0</v>
      </c>
    </row>
    <row r="24" spans="1:17" ht="18" x14ac:dyDescent="0.25">
      <c r="A24" s="428" t="s">
        <v>525</v>
      </c>
      <c r="B24" s="435"/>
      <c r="C24" s="131"/>
      <c r="D24" s="131"/>
      <c r="E24" s="647"/>
      <c r="F24" s="647"/>
      <c r="G24" s="433">
        <f t="shared" si="0"/>
        <v>0</v>
      </c>
      <c r="H24" s="569">
        <f>+'GL Dist List'!F56</f>
        <v>0</v>
      </c>
      <c r="I24" s="437">
        <f t="shared" si="1"/>
        <v>0</v>
      </c>
    </row>
    <row r="25" spans="1:17" ht="18" x14ac:dyDescent="0.25">
      <c r="A25" s="428" t="s">
        <v>751</v>
      </c>
      <c r="B25" s="435"/>
      <c r="C25" s="132"/>
      <c r="D25" s="131"/>
      <c r="E25" s="649"/>
      <c r="F25" s="647"/>
      <c r="G25" s="433">
        <f t="shared" si="0"/>
        <v>0</v>
      </c>
      <c r="H25" s="569">
        <f>+'GL Dist List'!F82</f>
        <v>0</v>
      </c>
      <c r="I25" s="437">
        <f t="shared" si="1"/>
        <v>0</v>
      </c>
    </row>
    <row r="26" spans="1:17" ht="18" x14ac:dyDescent="0.25">
      <c r="A26" s="428" t="s">
        <v>966</v>
      </c>
      <c r="B26" s="435"/>
      <c r="C26" s="132"/>
      <c r="D26" s="131"/>
      <c r="E26" s="649"/>
      <c r="F26" s="647"/>
      <c r="G26" s="433">
        <f t="shared" si="0"/>
        <v>0</v>
      </c>
      <c r="H26" s="569">
        <f>+'GL Dist List'!F85</f>
        <v>0</v>
      </c>
      <c r="I26" s="437">
        <f t="shared" si="1"/>
        <v>0</v>
      </c>
    </row>
    <row r="27" spans="1:17" ht="18" x14ac:dyDescent="0.25">
      <c r="A27" s="428" t="s">
        <v>522</v>
      </c>
      <c r="B27" s="435"/>
      <c r="C27" s="132"/>
      <c r="D27" s="131"/>
      <c r="E27" s="647"/>
      <c r="F27" s="647"/>
      <c r="G27" s="433">
        <f t="shared" si="0"/>
        <v>0</v>
      </c>
      <c r="H27" s="569">
        <f>+'GL Dist List'!F57</f>
        <v>0</v>
      </c>
      <c r="I27" s="437">
        <f t="shared" si="1"/>
        <v>0</v>
      </c>
    </row>
    <row r="28" spans="1:17" ht="18" x14ac:dyDescent="0.25">
      <c r="A28" s="428" t="s">
        <v>518</v>
      </c>
      <c r="B28" s="435"/>
      <c r="C28" s="132"/>
      <c r="D28" s="131"/>
      <c r="E28" s="647"/>
      <c r="F28" s="647"/>
      <c r="G28" s="433">
        <f t="shared" si="0"/>
        <v>0</v>
      </c>
      <c r="H28" s="569">
        <f>+'GL Dist List'!F44</f>
        <v>0</v>
      </c>
      <c r="I28" s="437">
        <f t="shared" si="1"/>
        <v>0</v>
      </c>
      <c r="M28" t="s">
        <v>985</v>
      </c>
    </row>
    <row r="29" spans="1:17" ht="18" x14ac:dyDescent="0.25">
      <c r="A29" s="428" t="s">
        <v>516</v>
      </c>
      <c r="B29" s="436"/>
      <c r="C29" s="131"/>
      <c r="D29" s="131"/>
      <c r="E29" s="647"/>
      <c r="F29" s="647"/>
      <c r="G29" s="433">
        <f t="shared" si="0"/>
        <v>0</v>
      </c>
      <c r="H29" s="569">
        <f>+'GL Dist List'!F41</f>
        <v>0</v>
      </c>
      <c r="I29" s="437">
        <f t="shared" si="1"/>
        <v>0</v>
      </c>
      <c r="Q29">
        <v>0</v>
      </c>
    </row>
    <row r="30" spans="1:17" ht="18" x14ac:dyDescent="0.25">
      <c r="A30" s="428" t="s">
        <v>514</v>
      </c>
      <c r="B30" s="436"/>
      <c r="C30" s="131"/>
      <c r="D30" s="131"/>
      <c r="E30" s="649"/>
      <c r="F30" s="647"/>
      <c r="G30" s="433">
        <f t="shared" si="0"/>
        <v>0</v>
      </c>
      <c r="H30" s="569">
        <f>+'GL Dist List'!F39</f>
        <v>0</v>
      </c>
      <c r="I30" s="437">
        <f t="shared" si="1"/>
        <v>0</v>
      </c>
    </row>
    <row r="31" spans="1:17" ht="18" x14ac:dyDescent="0.25">
      <c r="A31" s="428" t="s">
        <v>858</v>
      </c>
      <c r="B31" s="436"/>
      <c r="C31" s="131"/>
      <c r="D31" s="131"/>
      <c r="E31" s="649"/>
      <c r="F31" s="647"/>
      <c r="G31" s="433">
        <f t="shared" si="0"/>
        <v>0</v>
      </c>
      <c r="H31" s="569">
        <f>+'GL Dist List'!F64</f>
        <v>0</v>
      </c>
      <c r="I31" s="437">
        <f t="shared" si="1"/>
        <v>0</v>
      </c>
    </row>
    <row r="32" spans="1:17" ht="18" x14ac:dyDescent="0.25">
      <c r="A32" s="428" t="s">
        <v>859</v>
      </c>
      <c r="B32" s="436"/>
      <c r="C32" s="132"/>
      <c r="D32" s="131"/>
      <c r="E32" s="649"/>
      <c r="F32" s="647"/>
      <c r="G32" s="433">
        <f t="shared" si="0"/>
        <v>0</v>
      </c>
      <c r="H32" s="569">
        <f>+'GL Dist List'!F63</f>
        <v>0</v>
      </c>
      <c r="I32" s="437">
        <f t="shared" si="1"/>
        <v>0</v>
      </c>
    </row>
    <row r="33" spans="1:10" ht="18" x14ac:dyDescent="0.25">
      <c r="A33" s="428" t="s">
        <v>1207</v>
      </c>
      <c r="B33" s="436"/>
      <c r="C33" s="132"/>
      <c r="D33" s="131"/>
      <c r="E33" s="649"/>
      <c r="F33" s="647"/>
      <c r="G33" s="433">
        <f t="shared" si="0"/>
        <v>0</v>
      </c>
      <c r="H33" s="569">
        <f>+'GL Dist List'!F86</f>
        <v>0</v>
      </c>
      <c r="I33" s="437">
        <f t="shared" si="1"/>
        <v>0</v>
      </c>
    </row>
    <row r="34" spans="1:10" ht="18" x14ac:dyDescent="0.25">
      <c r="A34" s="650"/>
      <c r="B34" s="133"/>
      <c r="C34" s="131"/>
      <c r="D34" s="131"/>
      <c r="E34" s="649"/>
      <c r="F34" s="647"/>
      <c r="G34" s="433"/>
      <c r="H34" s="569"/>
      <c r="I34" s="437">
        <v>0</v>
      </c>
    </row>
    <row r="35" spans="1:10" ht="18.75" thickBot="1" x14ac:dyDescent="0.3">
      <c r="A35" s="650"/>
      <c r="B35" s="134"/>
      <c r="C35" s="131"/>
      <c r="D35" s="131"/>
      <c r="E35" s="649"/>
      <c r="F35" s="647"/>
      <c r="G35" s="433"/>
      <c r="H35" s="569"/>
      <c r="I35" s="437">
        <v>0</v>
      </c>
    </row>
    <row r="36" spans="1:10" ht="21" thickBot="1" x14ac:dyDescent="0.3">
      <c r="A36" s="651"/>
      <c r="B36" s="123">
        <f>SUM(B7:B33)</f>
        <v>0</v>
      </c>
      <c r="C36" s="652"/>
      <c r="D36" s="652"/>
      <c r="E36" s="653"/>
      <c r="F36" s="654"/>
      <c r="G36" s="655">
        <f>SUM(G7:G33)</f>
        <v>0</v>
      </c>
      <c r="H36" s="438">
        <f>SUM(H7:H33)</f>
        <v>0</v>
      </c>
      <c r="I36" s="439">
        <f>SUM(I7:I33)</f>
        <v>0</v>
      </c>
      <c r="J36" s="627"/>
    </row>
    <row r="37" spans="1:10" ht="15.75" x14ac:dyDescent="0.25">
      <c r="A37" s="124"/>
      <c r="B37" s="125"/>
      <c r="C37" s="740"/>
      <c r="D37" s="740"/>
      <c r="E37" s="10"/>
      <c r="F37" s="122"/>
      <c r="G37" s="150"/>
      <c r="H37" s="122"/>
      <c r="I37" s="122"/>
    </row>
    <row r="38" spans="1:10" ht="15.75" x14ac:dyDescent="0.25">
      <c r="A38" s="124"/>
      <c r="B38" s="125"/>
      <c r="C38" s="583"/>
      <c r="D38" s="583"/>
      <c r="E38" s="10"/>
      <c r="F38" s="122"/>
      <c r="G38" s="150"/>
      <c r="H38" s="122"/>
      <c r="I38" s="122"/>
    </row>
    <row r="39" spans="1:10" ht="15.75" x14ac:dyDescent="0.25">
      <c r="A39" s="124"/>
      <c r="B39" s="125"/>
      <c r="C39" s="583"/>
      <c r="D39" s="583"/>
      <c r="E39" s="10"/>
      <c r="F39" s="122"/>
      <c r="G39" s="150"/>
      <c r="H39" s="122"/>
      <c r="I39" s="122"/>
    </row>
    <row r="40" spans="1:10" ht="15.75" x14ac:dyDescent="0.25">
      <c r="A40" s="124"/>
      <c r="B40" s="125"/>
      <c r="C40" s="583"/>
      <c r="D40" s="583"/>
      <c r="E40" s="10"/>
      <c r="F40" s="122"/>
      <c r="G40" s="150"/>
      <c r="H40" s="122"/>
      <c r="I40" s="122"/>
    </row>
    <row r="41" spans="1:10" ht="15.75" x14ac:dyDescent="0.25">
      <c r="A41" s="124"/>
      <c r="B41" s="125"/>
      <c r="C41" s="583"/>
      <c r="D41" s="583"/>
      <c r="E41" s="10"/>
      <c r="F41" s="122"/>
      <c r="G41" s="150"/>
      <c r="H41" s="122"/>
      <c r="I41" s="122"/>
    </row>
    <row r="42" spans="1:10" ht="15.75" x14ac:dyDescent="0.25">
      <c r="A42" s="124"/>
      <c r="B42" s="125"/>
      <c r="C42" s="583"/>
      <c r="D42" s="583"/>
      <c r="E42" s="10"/>
      <c r="F42" s="122"/>
      <c r="G42" s="150"/>
      <c r="H42" s="122"/>
      <c r="I42" s="122"/>
    </row>
    <row r="43" spans="1:10" ht="15.75" x14ac:dyDescent="0.25">
      <c r="A43" s="124"/>
      <c r="B43" s="125"/>
      <c r="C43" s="583"/>
      <c r="D43" s="583"/>
      <c r="E43" s="10"/>
      <c r="F43" s="122"/>
      <c r="G43" s="150"/>
      <c r="H43" s="122"/>
      <c r="I43" s="122"/>
    </row>
    <row r="44" spans="1:10" ht="15.75" x14ac:dyDescent="0.25">
      <c r="A44" s="124"/>
      <c r="B44" s="125"/>
      <c r="C44" s="583"/>
      <c r="D44" s="583"/>
      <c r="E44" s="10"/>
      <c r="F44" s="122"/>
      <c r="G44" s="150"/>
      <c r="H44" s="122"/>
      <c r="I44" s="122"/>
    </row>
    <row r="45" spans="1:10" ht="15.75" x14ac:dyDescent="0.25">
      <c r="A45" s="124"/>
      <c r="B45" s="125"/>
      <c r="C45" s="583"/>
      <c r="D45" s="583"/>
      <c r="E45" s="10"/>
      <c r="F45" s="122"/>
      <c r="G45" s="150"/>
      <c r="H45" s="122"/>
      <c r="I45" s="122"/>
    </row>
    <row r="46" spans="1:10" ht="15.75" x14ac:dyDescent="0.25">
      <c r="A46" s="124"/>
      <c r="B46" s="125"/>
      <c r="C46" s="583"/>
      <c r="D46" s="583"/>
      <c r="E46" s="10"/>
      <c r="F46" s="122"/>
      <c r="G46" s="150"/>
      <c r="H46" s="122"/>
      <c r="I46" s="122"/>
    </row>
    <row r="47" spans="1:10" ht="15.75" x14ac:dyDescent="0.25">
      <c r="A47" s="124"/>
      <c r="B47" s="125"/>
      <c r="C47" s="583"/>
      <c r="D47" s="583"/>
      <c r="E47" s="10"/>
      <c r="F47" s="122"/>
      <c r="G47" s="150"/>
      <c r="H47" s="122"/>
      <c r="I47" s="122"/>
    </row>
    <row r="48" spans="1:10" ht="15.75" x14ac:dyDescent="0.25">
      <c r="A48" s="124"/>
      <c r="B48" s="125"/>
      <c r="C48" s="583"/>
      <c r="D48" s="583"/>
      <c r="E48" s="10"/>
      <c r="F48" s="122"/>
      <c r="G48" s="150"/>
      <c r="H48" s="122"/>
      <c r="I48" s="122"/>
    </row>
    <row r="49" spans="1:9" ht="15.75" x14ac:dyDescent="0.25">
      <c r="A49" s="124"/>
      <c r="B49" s="125"/>
      <c r="C49" s="583"/>
      <c r="D49" s="583"/>
      <c r="E49" s="10"/>
      <c r="F49" s="122"/>
      <c r="G49" s="150"/>
      <c r="H49" s="122"/>
      <c r="I49" s="122"/>
    </row>
  </sheetData>
  <sheetProtection selectLockedCells="1"/>
  <mergeCells count="4">
    <mergeCell ref="A1:B3"/>
    <mergeCell ref="C5:F5"/>
    <mergeCell ref="C6:F6"/>
    <mergeCell ref="C37:D37"/>
  </mergeCells>
  <pageMargins left="0.7" right="0.7" top="0.75" bottom="0.75" header="0.3" footer="0.3"/>
  <pageSetup scale="58" orientation="landscape" r:id="rId1"/>
  <rowBreaks count="1" manualBreakCount="1">
    <brk id="49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X196"/>
  <sheetViews>
    <sheetView workbookViewId="0">
      <selection activeCell="H23" sqref="H23"/>
    </sheetView>
  </sheetViews>
  <sheetFormatPr defaultRowHeight="15" x14ac:dyDescent="0.2"/>
  <cols>
    <col min="1" max="1" width="14.77734375" customWidth="1"/>
    <col min="2" max="2" width="14.33203125" customWidth="1"/>
    <col min="3" max="3" width="20.5546875" customWidth="1"/>
    <col min="4" max="4" width="8.88671875" customWidth="1"/>
    <col min="5" max="6" width="8.77734375" customWidth="1"/>
    <col min="13" max="13" width="9.88671875" style="517" bestFit="1" customWidth="1"/>
    <col min="22" max="22" width="11" bestFit="1" customWidth="1"/>
  </cols>
  <sheetData>
    <row r="1" spans="1:24" ht="19.5" thickTop="1" thickBot="1" x14ac:dyDescent="0.25">
      <c r="A1" s="741" t="s">
        <v>1280</v>
      </c>
      <c r="B1" s="742"/>
      <c r="C1" s="742"/>
      <c r="D1" s="742"/>
      <c r="E1" s="742"/>
      <c r="F1" s="742"/>
      <c r="G1" s="742"/>
      <c r="H1" s="742"/>
      <c r="I1" s="742"/>
      <c r="J1" s="742"/>
      <c r="K1" s="742"/>
      <c r="L1" s="153"/>
      <c r="M1" s="516"/>
      <c r="N1" s="153"/>
      <c r="O1" s="153"/>
      <c r="P1" s="153"/>
      <c r="Q1" s="153"/>
      <c r="R1" s="153"/>
      <c r="S1" s="153"/>
      <c r="T1" s="153"/>
      <c r="U1" s="153"/>
      <c r="V1" s="153"/>
      <c r="W1" s="154"/>
    </row>
    <row r="2" spans="1:24" ht="15.75" thickTop="1" x14ac:dyDescent="0.2"/>
    <row r="3" spans="1:24" ht="15.75" x14ac:dyDescent="0.25">
      <c r="A3" s="156" t="s">
        <v>844</v>
      </c>
      <c r="B3" s="157" t="s">
        <v>907</v>
      </c>
      <c r="C3" s="157" t="s">
        <v>861</v>
      </c>
      <c r="D3" s="157" t="s">
        <v>908</v>
      </c>
      <c r="E3" s="157" t="s">
        <v>982</v>
      </c>
      <c r="F3" s="157" t="s">
        <v>908</v>
      </c>
      <c r="G3" s="157" t="s">
        <v>983</v>
      </c>
      <c r="H3" s="157" t="s">
        <v>908</v>
      </c>
      <c r="I3" s="157" t="s">
        <v>984</v>
      </c>
      <c r="J3" s="157" t="s">
        <v>908</v>
      </c>
      <c r="K3" s="157" t="s">
        <v>909</v>
      </c>
      <c r="L3" s="157" t="s">
        <v>908</v>
      </c>
      <c r="M3" s="515" t="s">
        <v>910</v>
      </c>
      <c r="N3" s="157" t="s">
        <v>908</v>
      </c>
      <c r="O3" s="157" t="s">
        <v>911</v>
      </c>
      <c r="P3" s="157" t="s">
        <v>908</v>
      </c>
      <c r="Q3" s="157" t="s">
        <v>912</v>
      </c>
      <c r="R3" s="157" t="s">
        <v>908</v>
      </c>
      <c r="S3" s="157" t="s">
        <v>913</v>
      </c>
      <c r="T3" s="157" t="s">
        <v>908</v>
      </c>
      <c r="U3" s="157" t="s">
        <v>914</v>
      </c>
      <c r="V3" s="602" t="s">
        <v>908</v>
      </c>
      <c r="W3" s="595" t="s">
        <v>915</v>
      </c>
      <c r="X3" s="4"/>
    </row>
    <row r="4" spans="1:24" x14ac:dyDescent="0.2">
      <c r="A4" s="151"/>
      <c r="B4" s="151"/>
      <c r="C4" s="151"/>
      <c r="D4" s="151"/>
      <c r="E4" s="600"/>
      <c r="F4" s="502"/>
      <c r="G4" s="599"/>
      <c r="H4" s="233"/>
      <c r="I4" s="596"/>
      <c r="J4" s="233"/>
      <c r="K4" s="596"/>
      <c r="L4" s="233"/>
      <c r="M4" s="597"/>
      <c r="N4" s="233"/>
      <c r="O4" s="597"/>
      <c r="P4" s="233"/>
      <c r="Q4" s="596"/>
      <c r="R4" s="233"/>
      <c r="S4" s="596"/>
      <c r="T4" s="233"/>
      <c r="U4" s="596"/>
      <c r="W4" s="596"/>
      <c r="X4" s="233"/>
    </row>
    <row r="5" spans="1:24" ht="15.75" x14ac:dyDescent="0.2">
      <c r="A5" s="155">
        <v>5435712189</v>
      </c>
      <c r="B5" s="151">
        <v>5435712361</v>
      </c>
      <c r="C5" s="152" t="s">
        <v>574</v>
      </c>
      <c r="D5" s="151"/>
      <c r="E5" s="600"/>
      <c r="F5" s="502"/>
      <c r="G5" s="599"/>
      <c r="H5" s="233"/>
      <c r="I5" s="596"/>
      <c r="J5" s="233"/>
      <c r="K5" s="596"/>
      <c r="L5" s="449"/>
      <c r="M5" s="596"/>
      <c r="N5" s="233"/>
      <c r="O5" s="596"/>
      <c r="P5" s="233"/>
      <c r="Q5" s="596"/>
      <c r="R5" s="233"/>
      <c r="S5" s="596"/>
      <c r="T5" s="233"/>
      <c r="U5" s="596"/>
      <c r="W5" s="596"/>
      <c r="X5" s="233"/>
    </row>
    <row r="6" spans="1:24" x14ac:dyDescent="0.2">
      <c r="A6" s="151"/>
      <c r="B6" s="151">
        <v>5435757817</v>
      </c>
      <c r="C6" s="152" t="s">
        <v>1183</v>
      </c>
      <c r="D6" s="151"/>
      <c r="E6" s="600"/>
      <c r="F6" s="502"/>
      <c r="G6" s="599"/>
      <c r="H6" s="233"/>
      <c r="I6" s="596"/>
      <c r="J6" s="233"/>
      <c r="K6" s="596"/>
      <c r="L6" s="233"/>
      <c r="M6" s="596"/>
      <c r="N6" s="233"/>
      <c r="O6" s="596"/>
      <c r="P6" s="233"/>
      <c r="Q6" s="596"/>
      <c r="R6" s="233"/>
      <c r="S6" s="596"/>
      <c r="T6" s="233"/>
      <c r="U6" s="596"/>
      <c r="V6" s="233"/>
      <c r="W6" s="596"/>
      <c r="X6" s="233"/>
    </row>
    <row r="7" spans="1:24" x14ac:dyDescent="0.2">
      <c r="A7" s="151"/>
      <c r="B7" s="151">
        <v>5435712510</v>
      </c>
      <c r="C7" s="152" t="s">
        <v>574</v>
      </c>
      <c r="D7" s="151"/>
      <c r="E7" s="600"/>
      <c r="F7" s="502"/>
      <c r="G7" s="599"/>
      <c r="H7" s="233"/>
      <c r="I7" s="596"/>
      <c r="J7" s="233"/>
      <c r="K7" s="596"/>
      <c r="L7" s="233"/>
      <c r="M7" s="596"/>
      <c r="N7" s="233"/>
      <c r="O7" s="596"/>
      <c r="P7" s="233"/>
      <c r="Q7" s="596"/>
      <c r="R7" s="233"/>
      <c r="S7" s="596"/>
      <c r="T7" s="233"/>
      <c r="U7" s="596"/>
      <c r="W7" s="603"/>
      <c r="X7" s="233"/>
    </row>
    <row r="8" spans="1:24" x14ac:dyDescent="0.2">
      <c r="A8" s="151"/>
      <c r="B8" s="151">
        <v>5435712906</v>
      </c>
      <c r="C8" s="152" t="s">
        <v>1183</v>
      </c>
      <c r="D8" s="151"/>
      <c r="E8" s="600"/>
      <c r="F8" s="502"/>
      <c r="G8" s="599"/>
      <c r="H8" s="233"/>
      <c r="I8" s="596"/>
      <c r="J8" s="233"/>
      <c r="K8" s="596"/>
      <c r="L8" s="233"/>
      <c r="M8" s="596"/>
      <c r="N8" s="233"/>
      <c r="O8" s="596"/>
      <c r="P8" s="233"/>
      <c r="Q8" s="596"/>
      <c r="R8" s="235"/>
      <c r="S8" s="596"/>
      <c r="T8" s="233"/>
      <c r="U8" s="596"/>
      <c r="W8" s="596"/>
      <c r="X8" s="233"/>
    </row>
    <row r="9" spans="1:24" x14ac:dyDescent="0.2">
      <c r="A9" s="151"/>
      <c r="B9" s="151">
        <v>5435712510</v>
      </c>
      <c r="C9" s="152" t="s">
        <v>574</v>
      </c>
      <c r="D9" s="151"/>
      <c r="E9" s="600"/>
      <c r="F9" s="502"/>
      <c r="G9" s="599"/>
      <c r="H9" s="234"/>
      <c r="I9" s="598"/>
      <c r="J9" s="233"/>
      <c r="K9" s="596"/>
      <c r="L9" s="233"/>
      <c r="M9" s="596"/>
      <c r="N9" s="233"/>
      <c r="O9" s="596"/>
      <c r="P9" s="233"/>
      <c r="Q9" s="596"/>
      <c r="R9" s="233"/>
      <c r="S9" s="596"/>
      <c r="W9" s="596"/>
      <c r="X9" s="233"/>
    </row>
    <row r="10" spans="1:24" x14ac:dyDescent="0.2">
      <c r="A10" s="151"/>
      <c r="B10" s="151">
        <v>5435712906</v>
      </c>
      <c r="C10" s="152" t="s">
        <v>574</v>
      </c>
      <c r="D10" s="151"/>
      <c r="E10" s="600"/>
      <c r="F10" s="502"/>
      <c r="G10" s="599"/>
      <c r="H10" s="233"/>
      <c r="I10" s="596"/>
      <c r="J10" s="233"/>
      <c r="K10" s="596"/>
      <c r="L10" s="233"/>
      <c r="M10" s="596"/>
      <c r="N10" s="233"/>
      <c r="O10" s="596"/>
      <c r="P10" s="233"/>
      <c r="Q10" s="596"/>
      <c r="R10" s="233"/>
      <c r="S10" s="596"/>
      <c r="W10" s="596"/>
      <c r="X10" s="233"/>
    </row>
    <row r="11" spans="1:24" x14ac:dyDescent="0.2">
      <c r="A11" s="151"/>
      <c r="B11" s="151">
        <v>5435712361</v>
      </c>
      <c r="C11" s="152" t="s">
        <v>574</v>
      </c>
      <c r="D11" s="151"/>
      <c r="E11" s="600"/>
      <c r="F11" s="502"/>
      <c r="G11" s="599"/>
      <c r="H11" s="235"/>
      <c r="I11" s="598"/>
      <c r="J11" s="233"/>
      <c r="K11" s="596"/>
      <c r="L11" s="233"/>
      <c r="M11" s="596"/>
      <c r="N11" s="233"/>
      <c r="O11" s="596"/>
      <c r="P11" s="233"/>
      <c r="Q11" s="596"/>
      <c r="R11" s="233"/>
      <c r="S11" s="596"/>
      <c r="W11" s="596"/>
      <c r="X11" s="233"/>
    </row>
    <row r="12" spans="1:24" x14ac:dyDescent="0.2">
      <c r="A12" s="151"/>
      <c r="B12" s="151">
        <v>5435712906</v>
      </c>
      <c r="C12" s="152" t="s">
        <v>574</v>
      </c>
      <c r="D12" s="151"/>
      <c r="E12" s="600"/>
      <c r="F12" s="233"/>
      <c r="G12" s="599"/>
      <c r="H12" s="233"/>
      <c r="I12" s="596"/>
      <c r="J12" s="233"/>
      <c r="K12" s="596"/>
      <c r="L12" s="233"/>
      <c r="M12" s="596"/>
      <c r="N12" s="233"/>
      <c r="O12" s="596"/>
      <c r="P12" s="233"/>
      <c r="Q12" s="596"/>
      <c r="R12" s="233"/>
      <c r="S12" s="596"/>
      <c r="W12" s="596"/>
      <c r="X12" s="233"/>
    </row>
    <row r="13" spans="1:24" x14ac:dyDescent="0.2">
      <c r="A13" s="151"/>
      <c r="B13" s="151">
        <v>5435712510</v>
      </c>
      <c r="C13" s="152" t="s">
        <v>574</v>
      </c>
      <c r="D13" s="151"/>
      <c r="E13" s="600"/>
      <c r="F13" s="233"/>
      <c r="G13" s="599"/>
      <c r="H13" s="233"/>
      <c r="I13" s="596"/>
      <c r="J13" s="233"/>
      <c r="K13" s="596"/>
      <c r="L13" s="233"/>
      <c r="M13" s="596"/>
      <c r="N13" s="233"/>
      <c r="O13" s="596"/>
      <c r="P13" s="233"/>
      <c r="Q13" s="596"/>
      <c r="R13" s="233"/>
      <c r="S13" s="596"/>
      <c r="W13" s="596"/>
      <c r="X13" s="233"/>
    </row>
    <row r="14" spans="1:24" x14ac:dyDescent="0.2">
      <c r="A14" s="151"/>
      <c r="B14" s="151">
        <v>5435757817</v>
      </c>
      <c r="C14" s="152" t="s">
        <v>574</v>
      </c>
      <c r="D14" s="151"/>
      <c r="E14" s="600"/>
      <c r="F14" s="233"/>
      <c r="G14" s="599"/>
      <c r="H14" s="233"/>
      <c r="I14" s="596"/>
      <c r="J14" s="233"/>
      <c r="K14" s="596"/>
      <c r="L14" s="233"/>
      <c r="M14" s="596"/>
      <c r="N14" s="233"/>
      <c r="O14" s="596"/>
      <c r="P14" s="233"/>
      <c r="Q14" s="596"/>
      <c r="R14" s="233"/>
      <c r="S14" s="596"/>
      <c r="W14" s="596"/>
      <c r="X14" s="233"/>
    </row>
    <row r="15" spans="1:24" x14ac:dyDescent="0.2">
      <c r="A15" s="151"/>
      <c r="B15" s="151">
        <v>5439753585</v>
      </c>
      <c r="C15" s="152" t="s">
        <v>574</v>
      </c>
      <c r="D15" s="151"/>
      <c r="E15" s="600"/>
      <c r="F15" s="502"/>
      <c r="G15" s="599"/>
      <c r="H15" s="233"/>
      <c r="I15" s="596"/>
      <c r="J15" s="233"/>
      <c r="K15" s="596"/>
      <c r="L15" s="233"/>
      <c r="M15" s="596"/>
      <c r="N15" s="233"/>
      <c r="O15" s="596"/>
      <c r="P15" s="233"/>
      <c r="Q15" s="596"/>
      <c r="R15" s="233"/>
      <c r="S15" s="596"/>
      <c r="W15" s="596"/>
      <c r="X15" s="233"/>
    </row>
    <row r="16" spans="1:24" ht="15.75" x14ac:dyDescent="0.2">
      <c r="A16" s="155">
        <v>150442093</v>
      </c>
      <c r="B16" s="151">
        <v>150442352</v>
      </c>
      <c r="C16" s="152" t="s">
        <v>568</v>
      </c>
      <c r="D16" s="151"/>
      <c r="E16" s="600"/>
      <c r="F16" s="233"/>
      <c r="G16" s="599"/>
      <c r="H16" s="235"/>
      <c r="I16" s="596"/>
      <c r="J16" s="233"/>
      <c r="K16" s="596"/>
      <c r="L16" s="233"/>
      <c r="M16" s="596"/>
      <c r="N16" s="233"/>
      <c r="O16" s="596"/>
      <c r="P16" s="233"/>
      <c r="Q16" s="596"/>
      <c r="R16" s="233"/>
      <c r="S16" s="596"/>
      <c r="W16" s="596"/>
      <c r="X16" s="233"/>
    </row>
    <row r="17" spans="1:24" x14ac:dyDescent="0.2">
      <c r="A17" s="151"/>
      <c r="B17" s="151"/>
      <c r="C17" s="151"/>
      <c r="D17" s="151"/>
      <c r="E17" s="600"/>
      <c r="F17" s="502"/>
      <c r="G17" s="599"/>
      <c r="H17" s="233"/>
      <c r="I17" s="596"/>
      <c r="J17" s="233"/>
      <c r="K17" s="596"/>
      <c r="L17" s="233"/>
      <c r="M17" s="596"/>
      <c r="N17" s="233"/>
      <c r="O17" s="596"/>
      <c r="P17" s="233"/>
      <c r="Q17" s="596"/>
      <c r="R17" s="233"/>
      <c r="S17" s="596"/>
      <c r="T17" s="233"/>
      <c r="U17" s="596"/>
      <c r="W17" s="596"/>
      <c r="X17" s="233"/>
    </row>
    <row r="18" spans="1:24" x14ac:dyDescent="0.2">
      <c r="A18" s="151"/>
      <c r="B18" s="151"/>
      <c r="C18" s="151"/>
      <c r="D18" s="151"/>
      <c r="E18" s="600"/>
      <c r="F18" s="502"/>
      <c r="G18" s="599"/>
      <c r="H18" s="233"/>
      <c r="I18" s="596"/>
      <c r="J18" s="233"/>
      <c r="K18" s="596"/>
      <c r="L18" s="233"/>
      <c r="M18" s="596"/>
      <c r="N18" s="233"/>
      <c r="O18" s="596"/>
      <c r="P18" s="233"/>
      <c r="Q18" s="596"/>
      <c r="R18" s="233"/>
      <c r="S18" s="596"/>
      <c r="T18" s="233"/>
      <c r="U18" s="596"/>
      <c r="W18" s="596"/>
      <c r="X18" s="233"/>
    </row>
    <row r="19" spans="1:24" x14ac:dyDescent="0.2">
      <c r="A19" s="151"/>
      <c r="B19" s="151"/>
      <c r="C19" s="151"/>
      <c r="D19" s="151"/>
      <c r="E19" s="600"/>
      <c r="G19" s="599"/>
      <c r="H19" s="233"/>
      <c r="I19" s="596"/>
      <c r="J19" s="233"/>
      <c r="K19" s="596"/>
      <c r="L19" s="233"/>
      <c r="M19" s="596"/>
      <c r="N19" s="233"/>
      <c r="O19" s="596"/>
      <c r="P19" s="233"/>
      <c r="Q19" s="596"/>
      <c r="R19" s="233"/>
      <c r="S19" s="596"/>
      <c r="T19" s="233"/>
      <c r="U19" s="596"/>
      <c r="W19" s="596"/>
      <c r="X19" s="233"/>
    </row>
    <row r="20" spans="1:24" x14ac:dyDescent="0.2">
      <c r="A20" s="151"/>
      <c r="B20" s="151"/>
      <c r="C20" s="151"/>
      <c r="D20" s="151"/>
      <c r="E20" s="600"/>
      <c r="G20" s="599"/>
      <c r="H20" s="233"/>
      <c r="I20" s="596"/>
      <c r="J20" s="233"/>
      <c r="K20" s="596"/>
      <c r="L20" s="233"/>
      <c r="M20" s="514"/>
      <c r="N20" s="233"/>
      <c r="O20" s="596"/>
      <c r="P20" s="233"/>
      <c r="Q20" s="596"/>
      <c r="R20" s="233"/>
      <c r="S20" s="596"/>
      <c r="T20" s="233"/>
      <c r="U20" s="596"/>
      <c r="W20" s="596"/>
      <c r="X20" s="233"/>
    </row>
    <row r="21" spans="1:24" x14ac:dyDescent="0.2">
      <c r="A21" s="151"/>
      <c r="B21" s="151"/>
      <c r="C21" s="151"/>
      <c r="D21" s="151"/>
      <c r="E21" s="600"/>
      <c r="H21" s="233"/>
      <c r="I21" s="596"/>
      <c r="J21" s="233"/>
      <c r="K21" s="596"/>
      <c r="L21" s="233"/>
      <c r="M21" s="514"/>
      <c r="N21" s="233"/>
      <c r="O21" s="596"/>
      <c r="P21" s="233"/>
      <c r="Q21" s="233"/>
      <c r="R21" s="233"/>
      <c r="S21" s="596"/>
      <c r="T21" s="233"/>
      <c r="U21" s="596"/>
      <c r="W21" s="596"/>
      <c r="X21" s="233"/>
    </row>
    <row r="22" spans="1:24" x14ac:dyDescent="0.2">
      <c r="A22" s="151"/>
      <c r="B22" s="151"/>
      <c r="C22" s="151"/>
      <c r="D22" s="151"/>
      <c r="E22" s="151"/>
      <c r="H22" s="233"/>
      <c r="I22" s="596"/>
      <c r="J22" s="233"/>
      <c r="K22" s="233"/>
      <c r="L22" s="233"/>
      <c r="M22" s="514"/>
      <c r="N22" s="233"/>
      <c r="O22" s="596"/>
      <c r="P22" s="233"/>
      <c r="Q22" s="233"/>
      <c r="R22" s="233"/>
      <c r="S22" s="596"/>
      <c r="T22" s="233"/>
      <c r="U22" s="596"/>
      <c r="W22" s="596"/>
      <c r="X22" s="233"/>
    </row>
    <row r="23" spans="1:24" x14ac:dyDescent="0.2">
      <c r="A23" s="151"/>
      <c r="B23" s="151"/>
      <c r="C23" s="151"/>
      <c r="D23" s="151"/>
      <c r="E23" s="151"/>
      <c r="H23" s="233"/>
      <c r="I23" s="596"/>
      <c r="J23" s="233"/>
      <c r="K23" s="233"/>
      <c r="L23" s="233"/>
      <c r="M23" s="514"/>
      <c r="N23" s="233"/>
      <c r="O23" s="596"/>
      <c r="P23" s="233"/>
      <c r="Q23" s="233"/>
      <c r="R23" s="233"/>
      <c r="S23" s="596"/>
      <c r="T23" s="233"/>
      <c r="U23" s="596"/>
      <c r="W23" s="596"/>
      <c r="X23" s="233"/>
    </row>
    <row r="24" spans="1:24" x14ac:dyDescent="0.2">
      <c r="A24" s="151"/>
      <c r="B24" s="151"/>
      <c r="C24" s="151"/>
      <c r="D24" s="151"/>
      <c r="E24" s="151"/>
      <c r="H24" s="233"/>
      <c r="I24" s="596"/>
      <c r="J24" s="233"/>
      <c r="K24" s="233"/>
      <c r="L24" s="233"/>
      <c r="M24" s="514"/>
      <c r="N24" s="233"/>
      <c r="O24" s="596"/>
      <c r="P24" s="233"/>
      <c r="Q24" s="233"/>
      <c r="R24" s="233"/>
      <c r="S24" s="596"/>
      <c r="T24" s="233"/>
      <c r="U24" s="596"/>
      <c r="W24" s="596"/>
      <c r="X24" s="233"/>
    </row>
    <row r="25" spans="1:24" x14ac:dyDescent="0.2">
      <c r="A25" s="151"/>
      <c r="B25" s="151"/>
      <c r="C25" s="151"/>
      <c r="D25" s="151"/>
      <c r="E25" s="151"/>
      <c r="H25" s="233"/>
      <c r="I25" s="233"/>
      <c r="J25" s="233"/>
      <c r="K25" s="233"/>
      <c r="L25" s="233"/>
      <c r="M25" s="514"/>
      <c r="N25" s="233"/>
      <c r="O25" s="233"/>
      <c r="P25" s="233"/>
      <c r="Q25" s="233"/>
      <c r="R25" s="233"/>
      <c r="S25" s="233"/>
      <c r="T25" s="233"/>
      <c r="U25" s="596"/>
      <c r="W25" s="233"/>
      <c r="X25" s="233"/>
    </row>
    <row r="26" spans="1:24" x14ac:dyDescent="0.2">
      <c r="A26" s="151"/>
      <c r="B26" s="151"/>
      <c r="C26" s="151"/>
      <c r="D26" s="151"/>
      <c r="E26" s="151"/>
      <c r="H26" s="233"/>
      <c r="I26" s="233"/>
      <c r="J26" s="233"/>
      <c r="K26" s="233"/>
      <c r="L26" s="233"/>
      <c r="M26" s="514"/>
      <c r="N26" s="233"/>
      <c r="O26" s="233"/>
      <c r="P26" s="233"/>
      <c r="Q26" s="233"/>
      <c r="R26" s="233"/>
      <c r="S26" s="233"/>
      <c r="T26" s="233"/>
      <c r="U26" s="596"/>
      <c r="W26" s="233"/>
      <c r="X26" s="233"/>
    </row>
    <row r="27" spans="1:24" x14ac:dyDescent="0.2">
      <c r="A27" s="151"/>
      <c r="B27" s="151"/>
      <c r="C27" s="151"/>
      <c r="D27" s="151"/>
      <c r="E27" s="151"/>
      <c r="H27" s="233"/>
      <c r="I27" s="233"/>
      <c r="J27" s="233"/>
      <c r="K27" s="233"/>
      <c r="L27" s="233"/>
      <c r="M27" s="514"/>
      <c r="N27" s="233"/>
      <c r="O27" s="233"/>
      <c r="P27" s="233"/>
      <c r="Q27" s="233"/>
      <c r="R27" s="233"/>
      <c r="S27" s="233"/>
      <c r="T27" s="233"/>
      <c r="U27" s="596"/>
      <c r="W27" s="233"/>
      <c r="X27" s="233"/>
    </row>
    <row r="28" spans="1:24" x14ac:dyDescent="0.2">
      <c r="A28" s="151"/>
      <c r="B28" s="151"/>
      <c r="C28" s="151"/>
      <c r="D28" s="151"/>
      <c r="E28" s="151"/>
      <c r="H28" s="233"/>
      <c r="I28" s="233"/>
      <c r="J28" s="233"/>
      <c r="K28" s="233"/>
      <c r="L28" s="233"/>
      <c r="M28" s="514"/>
      <c r="N28" s="233"/>
      <c r="O28" s="233"/>
      <c r="P28" s="233"/>
      <c r="Q28" s="233"/>
      <c r="R28" s="233"/>
      <c r="S28" s="233"/>
      <c r="T28" s="233"/>
      <c r="U28" s="596"/>
      <c r="W28" s="233"/>
      <c r="X28" s="233"/>
    </row>
    <row r="29" spans="1:24" x14ac:dyDescent="0.2">
      <c r="A29" s="151"/>
      <c r="B29" s="151"/>
      <c r="C29" s="151"/>
      <c r="D29" s="151"/>
      <c r="E29" s="151"/>
      <c r="H29" s="233"/>
      <c r="I29" s="233"/>
      <c r="J29" s="233"/>
      <c r="K29" s="233"/>
      <c r="L29" s="233"/>
      <c r="M29" s="514"/>
      <c r="N29" s="233"/>
      <c r="O29" s="233"/>
      <c r="P29" s="233"/>
      <c r="Q29" s="233"/>
      <c r="R29" s="233"/>
      <c r="S29" s="233"/>
      <c r="T29" s="233"/>
      <c r="U29" s="596"/>
      <c r="W29" s="233"/>
      <c r="X29" s="233"/>
    </row>
    <row r="30" spans="1:24" x14ac:dyDescent="0.2">
      <c r="A30" s="151"/>
      <c r="B30" s="151"/>
      <c r="C30" s="151"/>
      <c r="D30" s="151"/>
      <c r="E30" s="151"/>
      <c r="H30" s="233"/>
      <c r="I30" s="233"/>
      <c r="J30" s="233"/>
      <c r="K30" s="233"/>
      <c r="L30" s="233"/>
      <c r="M30" s="514"/>
      <c r="N30" s="233"/>
      <c r="O30" s="233"/>
      <c r="P30" s="233"/>
      <c r="Q30" s="233"/>
      <c r="R30" s="233"/>
      <c r="S30" s="233"/>
      <c r="T30" s="233"/>
      <c r="U30" s="596"/>
      <c r="W30" s="233"/>
      <c r="X30" s="233"/>
    </row>
    <row r="31" spans="1:24" x14ac:dyDescent="0.2">
      <c r="A31" s="151"/>
      <c r="B31" s="151"/>
      <c r="C31" s="151"/>
      <c r="D31" s="151"/>
      <c r="E31" s="151"/>
      <c r="H31" s="233"/>
      <c r="I31" s="233"/>
      <c r="J31" s="233"/>
      <c r="K31" s="233"/>
      <c r="L31" s="233"/>
      <c r="M31" s="514"/>
      <c r="N31" s="233"/>
      <c r="O31" s="233"/>
      <c r="P31" s="233"/>
      <c r="Q31" s="233"/>
      <c r="R31" s="233"/>
      <c r="S31" s="233"/>
      <c r="T31" s="233"/>
      <c r="U31" s="596"/>
      <c r="W31" s="233"/>
      <c r="X31" s="233"/>
    </row>
    <row r="32" spans="1:24" x14ac:dyDescent="0.2">
      <c r="A32" s="151"/>
      <c r="B32" s="151"/>
      <c r="C32" s="151"/>
      <c r="D32" s="151"/>
      <c r="E32" s="151"/>
      <c r="H32" s="233"/>
      <c r="I32" s="233"/>
      <c r="J32" s="233"/>
      <c r="K32" s="233"/>
      <c r="L32" s="233"/>
      <c r="M32" s="514"/>
      <c r="N32" s="233"/>
      <c r="O32" s="233"/>
      <c r="P32" s="233"/>
      <c r="Q32" s="233"/>
      <c r="R32" s="233"/>
      <c r="S32" s="233"/>
      <c r="T32" s="233"/>
      <c r="U32" s="233"/>
      <c r="W32" s="233"/>
      <c r="X32" s="233"/>
    </row>
    <row r="33" spans="1:24" x14ac:dyDescent="0.2">
      <c r="A33" s="151"/>
      <c r="B33" s="151"/>
      <c r="C33" s="151"/>
      <c r="D33" s="151"/>
      <c r="E33" s="151"/>
      <c r="H33" s="233"/>
      <c r="I33" s="233"/>
      <c r="J33" s="233"/>
      <c r="K33" s="233"/>
      <c r="L33" s="233"/>
      <c r="M33" s="514"/>
      <c r="N33" s="233"/>
      <c r="O33" s="233"/>
      <c r="P33" s="233"/>
      <c r="Q33" s="233"/>
      <c r="R33" s="233"/>
      <c r="S33" s="233"/>
      <c r="T33" s="233"/>
      <c r="U33" s="233"/>
      <c r="W33" s="233"/>
      <c r="X33" s="233"/>
    </row>
    <row r="34" spans="1:24" x14ac:dyDescent="0.2">
      <c r="A34" s="151"/>
      <c r="B34" s="151"/>
      <c r="C34" s="151"/>
      <c r="D34" s="151"/>
      <c r="E34" s="151"/>
      <c r="H34" s="233"/>
      <c r="I34" s="233"/>
      <c r="J34" s="233"/>
      <c r="K34" s="233"/>
      <c r="L34" s="233"/>
      <c r="M34" s="514"/>
      <c r="N34" s="233"/>
      <c r="O34" s="233"/>
      <c r="P34" s="233"/>
      <c r="Q34" s="233"/>
      <c r="R34" s="233"/>
      <c r="S34" s="233"/>
      <c r="T34" s="233"/>
      <c r="U34" s="233"/>
      <c r="W34" s="233"/>
      <c r="X34" s="233"/>
    </row>
    <row r="35" spans="1:24" x14ac:dyDescent="0.2">
      <c r="A35" s="151"/>
      <c r="B35" s="151"/>
      <c r="C35" s="151"/>
      <c r="D35" s="151"/>
      <c r="E35" s="151"/>
      <c r="H35" s="233"/>
      <c r="I35" s="233"/>
      <c r="J35" s="233"/>
      <c r="K35" s="233"/>
      <c r="L35" s="233"/>
      <c r="M35" s="514"/>
      <c r="N35" s="233"/>
      <c r="O35" s="233"/>
      <c r="P35" s="233"/>
      <c r="Q35" s="233"/>
      <c r="R35" s="233"/>
      <c r="S35" s="233"/>
      <c r="T35" s="233"/>
      <c r="U35" s="233"/>
      <c r="W35" s="233"/>
      <c r="X35" s="233"/>
    </row>
    <row r="36" spans="1:24" x14ac:dyDescent="0.2">
      <c r="A36" s="151"/>
      <c r="B36" s="151"/>
      <c r="C36" s="151"/>
      <c r="D36" s="151"/>
      <c r="E36" s="151"/>
      <c r="H36" s="233"/>
      <c r="I36" s="233"/>
      <c r="J36" s="233"/>
      <c r="K36" s="233"/>
      <c r="L36" s="233"/>
      <c r="M36" s="514"/>
      <c r="N36" s="233"/>
      <c r="O36" s="233"/>
      <c r="P36" s="233"/>
      <c r="Q36" s="233"/>
      <c r="R36" s="233"/>
      <c r="S36" s="233"/>
      <c r="T36" s="233"/>
      <c r="U36" s="233"/>
      <c r="W36" s="233"/>
      <c r="X36" s="233"/>
    </row>
    <row r="37" spans="1:24" x14ac:dyDescent="0.2">
      <c r="A37" s="151"/>
      <c r="B37" s="151"/>
      <c r="C37" s="151"/>
      <c r="D37" s="151"/>
      <c r="E37" s="151"/>
      <c r="H37" s="233"/>
      <c r="I37" s="233"/>
      <c r="J37" s="233"/>
      <c r="K37" s="233"/>
      <c r="L37" s="233"/>
      <c r="M37" s="514"/>
      <c r="N37" s="233"/>
      <c r="O37" s="233"/>
      <c r="P37" s="233"/>
      <c r="Q37" s="233"/>
      <c r="R37" s="233"/>
      <c r="S37" s="233"/>
      <c r="T37" s="233"/>
      <c r="U37" s="233"/>
      <c r="W37" s="233"/>
      <c r="X37" s="233"/>
    </row>
    <row r="38" spans="1:24" x14ac:dyDescent="0.2">
      <c r="A38" s="151"/>
      <c r="B38" s="151"/>
      <c r="C38" s="151"/>
      <c r="D38" s="151"/>
      <c r="E38" s="151"/>
      <c r="H38" s="233"/>
      <c r="I38" s="233"/>
      <c r="J38" s="233"/>
      <c r="K38" s="233"/>
      <c r="L38" s="233"/>
      <c r="M38" s="514"/>
      <c r="N38" s="233"/>
      <c r="O38" s="233"/>
      <c r="P38" s="233"/>
      <c r="Q38" s="233"/>
      <c r="R38" s="233"/>
      <c r="S38" s="233"/>
      <c r="T38" s="233"/>
      <c r="U38" s="233"/>
      <c r="W38" s="233"/>
      <c r="X38" s="233"/>
    </row>
    <row r="39" spans="1:24" x14ac:dyDescent="0.2">
      <c r="A39" s="151"/>
      <c r="B39" s="151"/>
      <c r="C39" s="151"/>
      <c r="D39" s="151"/>
      <c r="E39" s="151"/>
      <c r="H39" s="233"/>
      <c r="I39" s="233"/>
      <c r="J39" s="233"/>
      <c r="K39" s="233"/>
      <c r="L39" s="233"/>
      <c r="M39" s="514"/>
      <c r="N39" s="233"/>
      <c r="O39" s="233"/>
      <c r="P39" s="233"/>
      <c r="Q39" s="233"/>
      <c r="R39" s="233"/>
      <c r="S39" s="233"/>
      <c r="T39" s="233"/>
      <c r="U39" s="233"/>
      <c r="W39" s="233"/>
      <c r="X39" s="233"/>
    </row>
    <row r="40" spans="1:24" x14ac:dyDescent="0.2">
      <c r="A40" s="151"/>
      <c r="B40" s="151"/>
      <c r="C40" s="151"/>
      <c r="D40" s="151"/>
      <c r="E40" s="151"/>
      <c r="H40" s="233"/>
      <c r="I40" s="233"/>
      <c r="J40" s="233"/>
      <c r="K40" s="233"/>
      <c r="L40" s="233"/>
      <c r="M40" s="514"/>
      <c r="N40" s="233"/>
      <c r="O40" s="233"/>
      <c r="P40" s="233"/>
      <c r="Q40" s="233"/>
      <c r="R40" s="233"/>
      <c r="S40" s="233"/>
      <c r="T40" s="233"/>
      <c r="U40" s="233"/>
      <c r="W40" s="233"/>
      <c r="X40" s="233"/>
    </row>
    <row r="41" spans="1:24" x14ac:dyDescent="0.2">
      <c r="A41" s="151"/>
      <c r="B41" s="151"/>
      <c r="C41" s="151"/>
      <c r="D41" s="151"/>
      <c r="E41" s="151"/>
      <c r="H41" s="233"/>
      <c r="I41" s="233"/>
      <c r="J41" s="233"/>
      <c r="K41" s="233"/>
      <c r="L41" s="233"/>
      <c r="M41" s="514"/>
      <c r="N41" s="233"/>
      <c r="O41" s="233"/>
      <c r="P41" s="233"/>
      <c r="Q41" s="233"/>
      <c r="R41" s="233"/>
      <c r="S41" s="233"/>
      <c r="T41" s="233"/>
      <c r="U41" s="233"/>
      <c r="W41" s="233"/>
      <c r="X41" s="233"/>
    </row>
    <row r="42" spans="1:24" x14ac:dyDescent="0.2">
      <c r="A42" s="151"/>
      <c r="B42" s="151"/>
      <c r="C42" s="151"/>
      <c r="D42" s="151"/>
      <c r="E42" s="151"/>
      <c r="H42" s="233"/>
      <c r="I42" s="233"/>
      <c r="J42" s="233"/>
      <c r="K42" s="233"/>
      <c r="L42" s="233"/>
      <c r="M42" s="514"/>
      <c r="N42" s="233"/>
      <c r="O42" s="233"/>
      <c r="P42" s="233"/>
      <c r="Q42" s="233"/>
      <c r="R42" s="233"/>
      <c r="S42" s="233"/>
      <c r="T42" s="233"/>
      <c r="U42" s="233"/>
      <c r="W42" s="233"/>
      <c r="X42" s="233"/>
    </row>
    <row r="43" spans="1:24" x14ac:dyDescent="0.2">
      <c r="A43" s="151"/>
      <c r="B43" s="151"/>
      <c r="C43" s="151"/>
      <c r="D43" s="151"/>
      <c r="E43" s="151"/>
      <c r="H43" s="233"/>
      <c r="I43" s="233"/>
      <c r="J43" s="233"/>
      <c r="K43" s="233"/>
      <c r="L43" s="233"/>
      <c r="M43" s="514"/>
      <c r="N43" s="233"/>
      <c r="O43" s="233"/>
      <c r="P43" s="233"/>
      <c r="Q43" s="233"/>
      <c r="R43" s="233"/>
      <c r="S43" s="233"/>
      <c r="T43" s="233"/>
      <c r="U43" s="233"/>
      <c r="W43" s="233"/>
      <c r="X43" s="233"/>
    </row>
    <row r="44" spans="1:24" x14ac:dyDescent="0.2">
      <c r="A44" s="151"/>
      <c r="B44" s="151"/>
      <c r="C44" s="151"/>
      <c r="D44" s="151"/>
      <c r="E44" s="151"/>
      <c r="H44" s="233"/>
      <c r="I44" s="233"/>
      <c r="J44" s="233"/>
      <c r="K44" s="233"/>
      <c r="L44" s="233"/>
      <c r="M44" s="514"/>
      <c r="N44" s="233"/>
      <c r="O44" s="233"/>
      <c r="P44" s="233"/>
      <c r="Q44" s="233"/>
      <c r="R44" s="233"/>
      <c r="S44" s="233"/>
      <c r="T44" s="233"/>
      <c r="U44" s="233"/>
      <c r="W44" s="233"/>
      <c r="X44" s="233"/>
    </row>
    <row r="45" spans="1:24" x14ac:dyDescent="0.2">
      <c r="A45" s="151"/>
      <c r="B45" s="151"/>
      <c r="C45" s="151"/>
      <c r="D45" s="151"/>
      <c r="E45" s="151"/>
      <c r="H45" s="233"/>
      <c r="I45" s="233"/>
      <c r="J45" s="233"/>
      <c r="K45" s="233"/>
      <c r="L45" s="233"/>
      <c r="M45" s="514"/>
      <c r="N45" s="233"/>
      <c r="O45" s="233"/>
      <c r="P45" s="233"/>
      <c r="Q45" s="233"/>
      <c r="R45" s="233"/>
      <c r="S45" s="233"/>
      <c r="T45" s="233"/>
      <c r="U45" s="233"/>
      <c r="W45" s="233"/>
      <c r="X45" s="233"/>
    </row>
    <row r="46" spans="1:24" x14ac:dyDescent="0.2">
      <c r="A46" s="151"/>
      <c r="B46" s="151"/>
      <c r="C46" s="151"/>
      <c r="D46" s="151"/>
      <c r="E46" s="151"/>
      <c r="H46" s="233"/>
      <c r="I46" s="233"/>
      <c r="J46" s="233"/>
      <c r="K46" s="233"/>
      <c r="L46" s="233"/>
      <c r="M46" s="514"/>
      <c r="N46" s="233"/>
      <c r="O46" s="233"/>
      <c r="P46" s="233"/>
      <c r="Q46" s="233"/>
      <c r="R46" s="233"/>
      <c r="S46" s="233"/>
      <c r="T46" s="233"/>
      <c r="U46" s="233"/>
      <c r="W46" s="233"/>
      <c r="X46" s="233"/>
    </row>
    <row r="47" spans="1:24" x14ac:dyDescent="0.2">
      <c r="A47" s="151"/>
      <c r="B47" s="151"/>
      <c r="C47" s="151"/>
      <c r="D47" s="151"/>
      <c r="E47" s="151"/>
      <c r="H47" s="233"/>
      <c r="I47" s="233"/>
      <c r="J47" s="233"/>
      <c r="K47" s="233"/>
      <c r="L47" s="233"/>
      <c r="M47" s="514"/>
      <c r="N47" s="233"/>
      <c r="O47" s="233"/>
      <c r="P47" s="233"/>
      <c r="Q47" s="233"/>
      <c r="R47" s="233"/>
      <c r="S47" s="233"/>
      <c r="T47" s="233"/>
      <c r="U47" s="233"/>
      <c r="W47" s="233"/>
      <c r="X47" s="233"/>
    </row>
    <row r="48" spans="1:24" x14ac:dyDescent="0.2">
      <c r="A48" s="151"/>
      <c r="B48" s="151"/>
      <c r="C48" s="151"/>
      <c r="D48" s="151"/>
      <c r="E48" s="151"/>
      <c r="H48" s="233"/>
      <c r="I48" s="233"/>
      <c r="J48" s="233"/>
      <c r="K48" s="233"/>
      <c r="L48" s="233"/>
      <c r="M48" s="514"/>
      <c r="N48" s="233"/>
      <c r="O48" s="233"/>
      <c r="P48" s="233"/>
      <c r="Q48" s="233"/>
      <c r="R48" s="233"/>
      <c r="S48" s="233"/>
      <c r="T48" s="233"/>
      <c r="U48" s="233"/>
      <c r="W48" s="233"/>
      <c r="X48" s="233"/>
    </row>
    <row r="49" spans="1:24" x14ac:dyDescent="0.2">
      <c r="A49" s="151"/>
      <c r="B49" s="151"/>
      <c r="C49" s="151"/>
      <c r="D49" s="151"/>
      <c r="E49" s="151"/>
      <c r="H49" s="233"/>
      <c r="I49" s="233"/>
      <c r="J49" s="449" t="s">
        <v>985</v>
      </c>
      <c r="K49" s="233"/>
      <c r="L49" s="233"/>
      <c r="M49" s="514"/>
      <c r="N49" s="233"/>
      <c r="O49" s="233"/>
      <c r="P49" s="233"/>
      <c r="Q49" s="233"/>
      <c r="R49" s="233"/>
      <c r="S49" s="233"/>
      <c r="T49" s="233"/>
      <c r="U49" s="233"/>
      <c r="W49" s="233"/>
      <c r="X49" s="233"/>
    </row>
    <row r="50" spans="1:24" x14ac:dyDescent="0.2">
      <c r="A50" s="151"/>
      <c r="B50" s="151"/>
      <c r="C50" s="151"/>
      <c r="D50" s="151"/>
      <c r="E50" s="151"/>
      <c r="H50" s="233"/>
      <c r="I50" s="233"/>
      <c r="J50" s="233"/>
      <c r="K50" s="233"/>
      <c r="L50" s="233"/>
      <c r="M50" s="514"/>
      <c r="N50" s="233"/>
      <c r="O50" s="233"/>
      <c r="P50" s="233"/>
      <c r="Q50" s="233"/>
      <c r="R50" s="233"/>
      <c r="S50" s="233"/>
      <c r="T50" s="233"/>
      <c r="U50" s="233"/>
      <c r="W50" s="233"/>
      <c r="X50" s="233"/>
    </row>
    <row r="51" spans="1:24" x14ac:dyDescent="0.2">
      <c r="A51" s="151"/>
      <c r="B51" s="151"/>
      <c r="C51" s="151"/>
      <c r="D51" s="151"/>
      <c r="E51" s="151"/>
      <c r="H51" s="233"/>
      <c r="I51" s="233"/>
      <c r="J51" s="233"/>
      <c r="K51" s="233"/>
      <c r="L51" s="233"/>
      <c r="M51" s="514"/>
      <c r="N51" s="233"/>
      <c r="O51" s="233"/>
      <c r="P51" s="233"/>
      <c r="Q51" s="233"/>
      <c r="R51" s="233"/>
      <c r="S51" s="233"/>
      <c r="T51" s="233"/>
      <c r="U51" s="233"/>
      <c r="W51" s="233"/>
      <c r="X51" s="233"/>
    </row>
    <row r="52" spans="1:24" x14ac:dyDescent="0.2">
      <c r="A52" s="151"/>
      <c r="B52" s="151"/>
      <c r="C52" s="151"/>
      <c r="D52" s="151"/>
      <c r="E52" s="151"/>
      <c r="H52" s="233"/>
      <c r="I52" s="233"/>
      <c r="J52" s="233"/>
      <c r="K52" s="233"/>
      <c r="L52" s="233"/>
      <c r="M52" s="514"/>
      <c r="N52" s="233"/>
      <c r="O52" s="233"/>
      <c r="P52" s="233"/>
      <c r="Q52" s="233"/>
      <c r="R52" s="233"/>
      <c r="S52" s="233"/>
      <c r="T52" s="233"/>
      <c r="U52" s="233"/>
      <c r="W52" s="233"/>
      <c r="X52" s="233"/>
    </row>
    <row r="53" spans="1:24" x14ac:dyDescent="0.2">
      <c r="A53" s="151"/>
      <c r="B53" s="151"/>
      <c r="C53" s="151"/>
      <c r="D53" s="151"/>
      <c r="E53" s="151"/>
    </row>
    <row r="54" spans="1:24" x14ac:dyDescent="0.2">
      <c r="A54" s="151"/>
      <c r="B54" s="151"/>
      <c r="C54" s="151"/>
      <c r="D54" s="151"/>
      <c r="E54" s="151"/>
    </row>
    <row r="55" spans="1:24" x14ac:dyDescent="0.2">
      <c r="A55" s="151"/>
      <c r="B55" s="151"/>
      <c r="C55" s="151"/>
      <c r="D55" s="151"/>
      <c r="E55" s="151"/>
    </row>
    <row r="56" spans="1:24" x14ac:dyDescent="0.2">
      <c r="A56" s="151"/>
      <c r="B56" s="151"/>
      <c r="C56" s="151"/>
      <c r="D56" s="151"/>
      <c r="E56" s="151"/>
    </row>
    <row r="57" spans="1:24" x14ac:dyDescent="0.2">
      <c r="A57" s="151"/>
      <c r="B57" s="151"/>
      <c r="C57" s="151"/>
      <c r="D57" s="151"/>
      <c r="E57" s="151"/>
    </row>
    <row r="58" spans="1:24" x14ac:dyDescent="0.2">
      <c r="A58" s="151"/>
      <c r="B58" s="151"/>
      <c r="C58" s="151"/>
      <c r="D58" s="151"/>
      <c r="E58" s="151"/>
    </row>
    <row r="59" spans="1:24" x14ac:dyDescent="0.2">
      <c r="A59" s="151"/>
      <c r="B59" s="151"/>
      <c r="C59" s="151"/>
      <c r="D59" s="151"/>
      <c r="E59" s="151"/>
    </row>
    <row r="60" spans="1:24" x14ac:dyDescent="0.2">
      <c r="A60" s="151"/>
      <c r="B60" s="151"/>
      <c r="C60" s="151"/>
      <c r="D60" s="151"/>
      <c r="E60" s="151"/>
    </row>
    <row r="61" spans="1:24" x14ac:dyDescent="0.2">
      <c r="A61" s="151"/>
      <c r="B61" s="151"/>
      <c r="C61" s="151"/>
      <c r="D61" s="151"/>
      <c r="E61" s="151"/>
    </row>
    <row r="62" spans="1:24" x14ac:dyDescent="0.2">
      <c r="A62" s="151"/>
      <c r="B62" s="151"/>
      <c r="C62" s="151"/>
      <c r="D62" s="151"/>
      <c r="E62" s="151"/>
    </row>
    <row r="63" spans="1:24" x14ac:dyDescent="0.2">
      <c r="A63" s="151"/>
      <c r="B63" s="151"/>
      <c r="C63" s="151"/>
      <c r="D63" s="151"/>
      <c r="E63" s="151"/>
    </row>
    <row r="64" spans="1:24" x14ac:dyDescent="0.2">
      <c r="A64" s="151"/>
      <c r="B64" s="151"/>
      <c r="C64" s="151"/>
      <c r="D64" s="151"/>
      <c r="E64" s="151"/>
    </row>
    <row r="65" spans="1:5" x14ac:dyDescent="0.2">
      <c r="A65" s="151"/>
      <c r="B65" s="151"/>
      <c r="C65" s="151"/>
      <c r="D65" s="151"/>
      <c r="E65" s="151"/>
    </row>
    <row r="66" spans="1:5" x14ac:dyDescent="0.2">
      <c r="A66" s="151"/>
      <c r="B66" s="151"/>
      <c r="C66" s="151"/>
      <c r="D66" s="151"/>
      <c r="E66" s="151"/>
    </row>
    <row r="67" spans="1:5" x14ac:dyDescent="0.2">
      <c r="A67" s="151"/>
      <c r="B67" s="151"/>
      <c r="C67" s="151"/>
      <c r="D67" s="151"/>
      <c r="E67" s="151"/>
    </row>
    <row r="68" spans="1:5" x14ac:dyDescent="0.2">
      <c r="A68" s="151"/>
      <c r="B68" s="151"/>
      <c r="C68" s="151"/>
      <c r="D68" s="151"/>
      <c r="E68" s="151"/>
    </row>
    <row r="69" spans="1:5" x14ac:dyDescent="0.2">
      <c r="A69" s="151"/>
      <c r="B69" s="151"/>
      <c r="C69" s="151"/>
      <c r="D69" s="151"/>
      <c r="E69" s="151"/>
    </row>
    <row r="70" spans="1:5" x14ac:dyDescent="0.2">
      <c r="A70" s="151"/>
      <c r="B70" s="151"/>
      <c r="C70" s="151"/>
      <c r="D70" s="151"/>
      <c r="E70" s="151"/>
    </row>
    <row r="71" spans="1:5" x14ac:dyDescent="0.2">
      <c r="A71" s="151"/>
      <c r="B71" s="151"/>
      <c r="C71" s="151"/>
      <c r="D71" s="151"/>
      <c r="E71" s="151"/>
    </row>
    <row r="72" spans="1:5" x14ac:dyDescent="0.2">
      <c r="A72" s="151"/>
      <c r="B72" s="151"/>
      <c r="C72" s="151"/>
      <c r="D72" s="151"/>
      <c r="E72" s="151"/>
    </row>
    <row r="73" spans="1:5" x14ac:dyDescent="0.2">
      <c r="A73" s="151"/>
      <c r="B73" s="151"/>
      <c r="C73" s="151"/>
      <c r="D73" s="151"/>
      <c r="E73" s="151"/>
    </row>
    <row r="74" spans="1:5" x14ac:dyDescent="0.2">
      <c r="A74" s="151"/>
      <c r="B74" s="151"/>
      <c r="C74" s="151"/>
      <c r="D74" s="151"/>
      <c r="E74" s="151"/>
    </row>
    <row r="75" spans="1:5" x14ac:dyDescent="0.2">
      <c r="A75" s="151"/>
      <c r="B75" s="151"/>
      <c r="C75" s="151"/>
      <c r="D75" s="151"/>
      <c r="E75" s="151"/>
    </row>
    <row r="76" spans="1:5" x14ac:dyDescent="0.2">
      <c r="A76" s="151"/>
      <c r="B76" s="151"/>
      <c r="C76" s="151"/>
      <c r="D76" s="151"/>
      <c r="E76" s="151"/>
    </row>
    <row r="77" spans="1:5" x14ac:dyDescent="0.2">
      <c r="A77" s="151"/>
      <c r="B77" s="151"/>
      <c r="C77" s="151"/>
      <c r="D77" s="151"/>
      <c r="E77" s="151"/>
    </row>
    <row r="78" spans="1:5" x14ac:dyDescent="0.2">
      <c r="A78" s="151"/>
      <c r="B78" s="151"/>
      <c r="C78" s="151"/>
      <c r="D78" s="151"/>
      <c r="E78" s="151"/>
    </row>
    <row r="79" spans="1:5" x14ac:dyDescent="0.2">
      <c r="A79" s="151"/>
      <c r="B79" s="151"/>
      <c r="C79" s="151"/>
      <c r="D79" s="151"/>
      <c r="E79" s="151"/>
    </row>
    <row r="80" spans="1:5" x14ac:dyDescent="0.2">
      <c r="A80" s="151"/>
      <c r="B80" s="151"/>
      <c r="C80" s="151"/>
      <c r="D80" s="151"/>
      <c r="E80" s="151"/>
    </row>
    <row r="81" spans="1:5" x14ac:dyDescent="0.2">
      <c r="A81" s="151"/>
      <c r="B81" s="151"/>
      <c r="C81" s="151"/>
      <c r="D81" s="151"/>
      <c r="E81" s="151"/>
    </row>
    <row r="82" spans="1:5" x14ac:dyDescent="0.2">
      <c r="A82" s="151"/>
      <c r="B82" s="151"/>
      <c r="C82" s="151"/>
      <c r="D82" s="151"/>
      <c r="E82" s="151"/>
    </row>
    <row r="83" spans="1:5" x14ac:dyDescent="0.2">
      <c r="A83" s="151"/>
      <c r="B83" s="151"/>
      <c r="C83" s="151"/>
      <c r="D83" s="151"/>
      <c r="E83" s="151"/>
    </row>
    <row r="84" spans="1:5" x14ac:dyDescent="0.2">
      <c r="A84" s="151"/>
      <c r="B84" s="151"/>
      <c r="C84" s="151"/>
      <c r="D84" s="151"/>
      <c r="E84" s="151"/>
    </row>
    <row r="85" spans="1:5" x14ac:dyDescent="0.2">
      <c r="A85" s="151"/>
      <c r="B85" s="151"/>
      <c r="C85" s="151"/>
      <c r="D85" s="151"/>
      <c r="E85" s="151"/>
    </row>
    <row r="86" spans="1:5" x14ac:dyDescent="0.2">
      <c r="A86" s="151"/>
      <c r="B86" s="151"/>
      <c r="C86" s="151"/>
      <c r="D86" s="151"/>
      <c r="E86" s="151"/>
    </row>
    <row r="87" spans="1:5" x14ac:dyDescent="0.2">
      <c r="A87" s="151"/>
      <c r="B87" s="151"/>
      <c r="C87" s="151"/>
      <c r="D87" s="151"/>
      <c r="E87" s="151"/>
    </row>
    <row r="88" spans="1:5" x14ac:dyDescent="0.2">
      <c r="A88" s="151"/>
      <c r="B88" s="151"/>
      <c r="C88" s="151"/>
      <c r="D88" s="151"/>
      <c r="E88" s="151"/>
    </row>
    <row r="89" spans="1:5" x14ac:dyDescent="0.2">
      <c r="A89" s="151"/>
      <c r="B89" s="151"/>
      <c r="C89" s="151"/>
      <c r="D89" s="151"/>
      <c r="E89" s="151"/>
    </row>
    <row r="90" spans="1:5" x14ac:dyDescent="0.2">
      <c r="A90" s="151"/>
      <c r="B90" s="151"/>
      <c r="C90" s="151"/>
      <c r="D90" s="151"/>
      <c r="E90" s="151"/>
    </row>
    <row r="91" spans="1:5" x14ac:dyDescent="0.2">
      <c r="A91" s="151"/>
      <c r="B91" s="151"/>
      <c r="C91" s="151"/>
      <c r="D91" s="151"/>
      <c r="E91" s="151"/>
    </row>
    <row r="92" spans="1:5" x14ac:dyDescent="0.2">
      <c r="A92" s="151"/>
      <c r="B92" s="151"/>
      <c r="C92" s="151"/>
      <c r="D92" s="151"/>
      <c r="E92" s="151"/>
    </row>
    <row r="93" spans="1:5" x14ac:dyDescent="0.2">
      <c r="A93" s="151"/>
      <c r="B93" s="151"/>
      <c r="C93" s="151"/>
      <c r="D93" s="151"/>
      <c r="E93" s="151"/>
    </row>
    <row r="94" spans="1:5" x14ac:dyDescent="0.2">
      <c r="A94" s="151"/>
      <c r="B94" s="151"/>
      <c r="C94" s="151"/>
      <c r="D94" s="151"/>
      <c r="E94" s="151"/>
    </row>
    <row r="95" spans="1:5" x14ac:dyDescent="0.2">
      <c r="A95" s="151"/>
      <c r="B95" s="151"/>
      <c r="C95" s="151"/>
      <c r="D95" s="151"/>
      <c r="E95" s="151"/>
    </row>
    <row r="96" spans="1:5" x14ac:dyDescent="0.2">
      <c r="A96" s="151"/>
      <c r="B96" s="151"/>
      <c r="C96" s="151"/>
      <c r="D96" s="151"/>
      <c r="E96" s="151"/>
    </row>
    <row r="97" spans="1:5" x14ac:dyDescent="0.2">
      <c r="A97" s="151"/>
      <c r="B97" s="151"/>
      <c r="C97" s="151"/>
      <c r="D97" s="151"/>
      <c r="E97" s="151"/>
    </row>
    <row r="98" spans="1:5" x14ac:dyDescent="0.2">
      <c r="A98" s="151"/>
      <c r="B98" s="151"/>
      <c r="C98" s="151"/>
      <c r="D98" s="151"/>
      <c r="E98" s="151"/>
    </row>
    <row r="99" spans="1:5" x14ac:dyDescent="0.2">
      <c r="A99" s="151"/>
      <c r="B99" s="151"/>
      <c r="C99" s="151"/>
      <c r="D99" s="151"/>
      <c r="E99" s="151"/>
    </row>
    <row r="100" spans="1:5" x14ac:dyDescent="0.2">
      <c r="A100" s="151"/>
      <c r="B100" s="151"/>
      <c r="C100" s="151"/>
      <c r="D100" s="151"/>
      <c r="E100" s="151"/>
    </row>
    <row r="101" spans="1:5" x14ac:dyDescent="0.2">
      <c r="A101" s="151"/>
      <c r="B101" s="151"/>
      <c r="C101" s="151"/>
      <c r="D101" s="151"/>
      <c r="E101" s="151"/>
    </row>
    <row r="102" spans="1:5" x14ac:dyDescent="0.2">
      <c r="A102" s="151"/>
      <c r="B102" s="151"/>
      <c r="C102" s="151"/>
      <c r="D102" s="151"/>
      <c r="E102" s="151"/>
    </row>
    <row r="103" spans="1:5" x14ac:dyDescent="0.2">
      <c r="A103" s="151"/>
      <c r="B103" s="151"/>
      <c r="C103" s="151"/>
      <c r="D103" s="151"/>
      <c r="E103" s="151"/>
    </row>
    <row r="104" spans="1:5" x14ac:dyDescent="0.2">
      <c r="A104" s="151"/>
      <c r="B104" s="151"/>
      <c r="C104" s="151"/>
      <c r="D104" s="151"/>
      <c r="E104" s="151"/>
    </row>
    <row r="105" spans="1:5" x14ac:dyDescent="0.2">
      <c r="A105" s="151"/>
      <c r="B105" s="151"/>
      <c r="C105" s="151"/>
      <c r="D105" s="151"/>
      <c r="E105" s="151"/>
    </row>
    <row r="106" spans="1:5" x14ac:dyDescent="0.2">
      <c r="A106" s="151"/>
      <c r="B106" s="151"/>
      <c r="C106" s="151"/>
      <c r="D106" s="151"/>
      <c r="E106" s="151"/>
    </row>
    <row r="107" spans="1:5" x14ac:dyDescent="0.2">
      <c r="A107" s="151"/>
      <c r="B107" s="151"/>
      <c r="C107" s="151"/>
      <c r="D107" s="151"/>
      <c r="E107" s="151"/>
    </row>
    <row r="108" spans="1:5" x14ac:dyDescent="0.2">
      <c r="A108" s="151"/>
      <c r="B108" s="151"/>
      <c r="C108" s="151"/>
      <c r="D108" s="151"/>
      <c r="E108" s="151"/>
    </row>
    <row r="109" spans="1:5" x14ac:dyDescent="0.2">
      <c r="A109" s="151"/>
      <c r="B109" s="151"/>
      <c r="C109" s="151"/>
      <c r="D109" s="151"/>
      <c r="E109" s="151"/>
    </row>
    <row r="110" spans="1:5" x14ac:dyDescent="0.2">
      <c r="A110" s="151"/>
      <c r="B110" s="151"/>
      <c r="C110" s="151"/>
      <c r="D110" s="151"/>
      <c r="E110" s="151"/>
    </row>
    <row r="111" spans="1:5" x14ac:dyDescent="0.2">
      <c r="A111" s="151"/>
      <c r="B111" s="151"/>
      <c r="C111" s="151"/>
      <c r="D111" s="151"/>
      <c r="E111" s="151"/>
    </row>
    <row r="112" spans="1:5" x14ac:dyDescent="0.2">
      <c r="A112" s="151"/>
      <c r="B112" s="151"/>
      <c r="C112" s="151"/>
      <c r="D112" s="151"/>
      <c r="E112" s="151"/>
    </row>
    <row r="113" spans="1:5" x14ac:dyDescent="0.2">
      <c r="A113" s="151"/>
      <c r="B113" s="151"/>
      <c r="C113" s="151"/>
      <c r="D113" s="151"/>
      <c r="E113" s="151"/>
    </row>
    <row r="114" spans="1:5" x14ac:dyDescent="0.2">
      <c r="A114" s="151"/>
      <c r="B114" s="151"/>
      <c r="C114" s="151"/>
      <c r="D114" s="151"/>
      <c r="E114" s="151"/>
    </row>
    <row r="115" spans="1:5" x14ac:dyDescent="0.2">
      <c r="A115" s="151"/>
      <c r="B115" s="151"/>
      <c r="C115" s="151"/>
      <c r="D115" s="151"/>
      <c r="E115" s="151"/>
    </row>
    <row r="116" spans="1:5" x14ac:dyDescent="0.2">
      <c r="A116" s="151"/>
      <c r="B116" s="151"/>
      <c r="C116" s="151"/>
      <c r="D116" s="151"/>
      <c r="E116" s="151"/>
    </row>
    <row r="117" spans="1:5" x14ac:dyDescent="0.2">
      <c r="A117" s="151"/>
      <c r="B117" s="151"/>
      <c r="C117" s="151"/>
      <c r="D117" s="151"/>
      <c r="E117" s="151"/>
    </row>
    <row r="118" spans="1:5" x14ac:dyDescent="0.2">
      <c r="A118" s="151"/>
      <c r="B118" s="151"/>
      <c r="C118" s="151"/>
      <c r="D118" s="151"/>
      <c r="E118" s="151"/>
    </row>
    <row r="119" spans="1:5" x14ac:dyDescent="0.2">
      <c r="A119" s="151"/>
      <c r="B119" s="151"/>
      <c r="C119" s="151"/>
      <c r="D119" s="151"/>
      <c r="E119" s="151"/>
    </row>
    <row r="120" spans="1:5" x14ac:dyDescent="0.2">
      <c r="A120" s="151"/>
      <c r="B120" s="151"/>
      <c r="C120" s="151"/>
      <c r="D120" s="151"/>
      <c r="E120" s="151"/>
    </row>
    <row r="121" spans="1:5" x14ac:dyDescent="0.2">
      <c r="A121" s="151"/>
      <c r="B121" s="151"/>
      <c r="C121" s="151"/>
      <c r="D121" s="151"/>
      <c r="E121" s="151"/>
    </row>
    <row r="122" spans="1:5" x14ac:dyDescent="0.2">
      <c r="A122" s="151"/>
      <c r="B122" s="151"/>
      <c r="C122" s="151"/>
      <c r="D122" s="151"/>
      <c r="E122" s="151"/>
    </row>
    <row r="123" spans="1:5" x14ac:dyDescent="0.2">
      <c r="A123" s="151"/>
      <c r="B123" s="151"/>
      <c r="C123" s="151"/>
      <c r="D123" s="151"/>
      <c r="E123" s="151"/>
    </row>
    <row r="124" spans="1:5" x14ac:dyDescent="0.2">
      <c r="A124" s="151"/>
      <c r="B124" s="151"/>
      <c r="C124" s="151"/>
      <c r="D124" s="151"/>
      <c r="E124" s="151"/>
    </row>
    <row r="125" spans="1:5" x14ac:dyDescent="0.2">
      <c r="A125" s="151"/>
      <c r="B125" s="151"/>
      <c r="C125" s="151"/>
      <c r="D125" s="151"/>
      <c r="E125" s="151"/>
    </row>
    <row r="126" spans="1:5" x14ac:dyDescent="0.2">
      <c r="A126" s="151"/>
      <c r="B126" s="151"/>
      <c r="C126" s="151"/>
      <c r="D126" s="151"/>
      <c r="E126" s="151"/>
    </row>
    <row r="127" spans="1:5" x14ac:dyDescent="0.2">
      <c r="A127" s="151"/>
      <c r="B127" s="151"/>
      <c r="C127" s="151"/>
      <c r="D127" s="151"/>
      <c r="E127" s="151"/>
    </row>
    <row r="128" spans="1:5" x14ac:dyDescent="0.2">
      <c r="A128" s="151"/>
      <c r="B128" s="151"/>
      <c r="C128" s="151"/>
      <c r="D128" s="151"/>
      <c r="E128" s="151"/>
    </row>
    <row r="129" spans="1:5" x14ac:dyDescent="0.2">
      <c r="A129" s="151"/>
      <c r="B129" s="151"/>
      <c r="C129" s="151"/>
      <c r="D129" s="151"/>
      <c r="E129" s="151"/>
    </row>
    <row r="130" spans="1:5" x14ac:dyDescent="0.2">
      <c r="A130" s="151"/>
      <c r="B130" s="151"/>
      <c r="C130" s="151"/>
      <c r="D130" s="151"/>
      <c r="E130" s="151"/>
    </row>
    <row r="131" spans="1:5" x14ac:dyDescent="0.2">
      <c r="A131" s="151"/>
      <c r="B131" s="151"/>
      <c r="C131" s="151"/>
      <c r="D131" s="151"/>
      <c r="E131" s="151"/>
    </row>
    <row r="132" spans="1:5" x14ac:dyDescent="0.2">
      <c r="A132" s="151"/>
      <c r="B132" s="151"/>
      <c r="C132" s="151"/>
      <c r="D132" s="151"/>
      <c r="E132" s="151"/>
    </row>
    <row r="133" spans="1:5" x14ac:dyDescent="0.2">
      <c r="A133" s="151"/>
      <c r="B133" s="151"/>
      <c r="C133" s="151"/>
      <c r="D133" s="151"/>
      <c r="E133" s="151"/>
    </row>
    <row r="134" spans="1:5" x14ac:dyDescent="0.2">
      <c r="A134" s="151"/>
      <c r="B134" s="151"/>
      <c r="C134" s="151"/>
      <c r="D134" s="151"/>
      <c r="E134" s="151"/>
    </row>
    <row r="135" spans="1:5" x14ac:dyDescent="0.2">
      <c r="A135" s="151"/>
      <c r="B135" s="151"/>
      <c r="C135" s="151"/>
      <c r="D135" s="151"/>
      <c r="E135" s="151"/>
    </row>
    <row r="136" spans="1:5" x14ac:dyDescent="0.2">
      <c r="A136" s="151"/>
      <c r="B136" s="151"/>
      <c r="C136" s="151"/>
      <c r="D136" s="151"/>
      <c r="E136" s="151"/>
    </row>
    <row r="137" spans="1:5" x14ac:dyDescent="0.2">
      <c r="A137" s="151"/>
      <c r="B137" s="151"/>
      <c r="C137" s="151"/>
      <c r="D137" s="151"/>
      <c r="E137" s="151"/>
    </row>
    <row r="138" spans="1:5" x14ac:dyDescent="0.2">
      <c r="A138" s="151"/>
      <c r="B138" s="151"/>
      <c r="C138" s="151"/>
      <c r="D138" s="151"/>
      <c r="E138" s="151"/>
    </row>
    <row r="139" spans="1:5" x14ac:dyDescent="0.2">
      <c r="A139" s="151"/>
      <c r="B139" s="151"/>
      <c r="C139" s="151"/>
      <c r="D139" s="151"/>
      <c r="E139" s="151"/>
    </row>
    <row r="140" spans="1:5" x14ac:dyDescent="0.2">
      <c r="A140" s="151"/>
      <c r="B140" s="151"/>
      <c r="C140" s="151"/>
      <c r="D140" s="151"/>
      <c r="E140" s="151"/>
    </row>
    <row r="141" spans="1:5" x14ac:dyDescent="0.2">
      <c r="A141" s="151"/>
      <c r="B141" s="151"/>
      <c r="C141" s="151"/>
      <c r="D141" s="151"/>
      <c r="E141" s="151"/>
    </row>
    <row r="142" spans="1:5" x14ac:dyDescent="0.2">
      <c r="A142" s="151"/>
      <c r="B142" s="151"/>
      <c r="C142" s="151"/>
      <c r="D142" s="151"/>
      <c r="E142" s="151"/>
    </row>
    <row r="143" spans="1:5" x14ac:dyDescent="0.2">
      <c r="A143" s="151"/>
      <c r="B143" s="151"/>
      <c r="C143" s="151"/>
      <c r="D143" s="151"/>
      <c r="E143" s="151"/>
    </row>
    <row r="144" spans="1:5" x14ac:dyDescent="0.2">
      <c r="A144" s="151"/>
      <c r="B144" s="151"/>
      <c r="C144" s="151"/>
      <c r="D144" s="151"/>
      <c r="E144" s="151"/>
    </row>
    <row r="145" spans="1:5" x14ac:dyDescent="0.2">
      <c r="A145" s="151"/>
      <c r="B145" s="151"/>
      <c r="C145" s="151"/>
      <c r="D145" s="151"/>
      <c r="E145" s="151"/>
    </row>
    <row r="146" spans="1:5" x14ac:dyDescent="0.2">
      <c r="A146" s="151"/>
      <c r="B146" s="151"/>
      <c r="C146" s="151"/>
      <c r="D146" s="151"/>
      <c r="E146" s="151"/>
    </row>
    <row r="147" spans="1:5" x14ac:dyDescent="0.2">
      <c r="A147" s="151"/>
      <c r="B147" s="151"/>
      <c r="C147" s="151"/>
      <c r="D147" s="151"/>
      <c r="E147" s="151"/>
    </row>
    <row r="148" spans="1:5" x14ac:dyDescent="0.2">
      <c r="A148" s="151"/>
      <c r="B148" s="151"/>
      <c r="C148" s="151"/>
      <c r="D148" s="151"/>
      <c r="E148" s="151"/>
    </row>
    <row r="149" spans="1:5" x14ac:dyDescent="0.2">
      <c r="A149" s="151"/>
      <c r="B149" s="151"/>
      <c r="C149" s="151"/>
      <c r="D149" s="151"/>
      <c r="E149" s="151"/>
    </row>
    <row r="150" spans="1:5" x14ac:dyDescent="0.2">
      <c r="A150" s="151"/>
      <c r="B150" s="151"/>
      <c r="C150" s="151"/>
      <c r="D150" s="151"/>
      <c r="E150" s="151"/>
    </row>
    <row r="151" spans="1:5" x14ac:dyDescent="0.2">
      <c r="A151" s="151"/>
      <c r="B151" s="151"/>
      <c r="C151" s="151"/>
      <c r="D151" s="151"/>
      <c r="E151" s="151"/>
    </row>
    <row r="152" spans="1:5" x14ac:dyDescent="0.2">
      <c r="A152" s="151"/>
      <c r="B152" s="151"/>
      <c r="C152" s="151"/>
      <c r="D152" s="151"/>
      <c r="E152" s="151"/>
    </row>
    <row r="153" spans="1:5" x14ac:dyDescent="0.2">
      <c r="A153" s="151"/>
      <c r="B153" s="151"/>
      <c r="C153" s="151"/>
      <c r="D153" s="151"/>
      <c r="E153" s="151"/>
    </row>
    <row r="154" spans="1:5" x14ac:dyDescent="0.2">
      <c r="A154" s="151"/>
      <c r="B154" s="151"/>
      <c r="C154" s="151"/>
      <c r="D154" s="151"/>
      <c r="E154" s="151"/>
    </row>
    <row r="155" spans="1:5" x14ac:dyDescent="0.2">
      <c r="A155" s="151"/>
      <c r="B155" s="151"/>
      <c r="C155" s="151"/>
      <c r="D155" s="151"/>
      <c r="E155" s="151"/>
    </row>
    <row r="156" spans="1:5" x14ac:dyDescent="0.2">
      <c r="A156" s="151"/>
      <c r="B156" s="151"/>
      <c r="C156" s="151"/>
      <c r="D156" s="151"/>
      <c r="E156" s="151"/>
    </row>
    <row r="157" spans="1:5" x14ac:dyDescent="0.2">
      <c r="A157" s="151"/>
      <c r="B157" s="151"/>
      <c r="C157" s="151"/>
      <c r="D157" s="151"/>
      <c r="E157" s="151"/>
    </row>
    <row r="158" spans="1:5" x14ac:dyDescent="0.2">
      <c r="A158" s="151"/>
      <c r="B158" s="151"/>
      <c r="C158" s="151"/>
      <c r="D158" s="151"/>
      <c r="E158" s="151"/>
    </row>
    <row r="159" spans="1:5" x14ac:dyDescent="0.2">
      <c r="A159" s="151"/>
      <c r="B159" s="151"/>
      <c r="C159" s="151"/>
      <c r="D159" s="151"/>
      <c r="E159" s="151"/>
    </row>
    <row r="160" spans="1:5" x14ac:dyDescent="0.2">
      <c r="A160" s="151"/>
      <c r="B160" s="151"/>
      <c r="C160" s="151"/>
      <c r="D160" s="151"/>
      <c r="E160" s="151"/>
    </row>
    <row r="161" spans="1:5" x14ac:dyDescent="0.2">
      <c r="A161" s="151"/>
      <c r="B161" s="151"/>
      <c r="C161" s="151"/>
      <c r="D161" s="151"/>
      <c r="E161" s="151"/>
    </row>
    <row r="162" spans="1:5" x14ac:dyDescent="0.2">
      <c r="A162" s="151"/>
      <c r="B162" s="151"/>
      <c r="C162" s="151"/>
      <c r="D162" s="151"/>
      <c r="E162" s="151"/>
    </row>
    <row r="163" spans="1:5" x14ac:dyDescent="0.2">
      <c r="A163" s="151"/>
      <c r="B163" s="151"/>
      <c r="C163" s="151"/>
      <c r="D163" s="151"/>
      <c r="E163" s="151"/>
    </row>
    <row r="164" spans="1:5" x14ac:dyDescent="0.2">
      <c r="A164" s="151"/>
      <c r="B164" s="151"/>
      <c r="C164" s="151"/>
      <c r="D164" s="151"/>
      <c r="E164" s="151"/>
    </row>
    <row r="165" spans="1:5" x14ac:dyDescent="0.2">
      <c r="A165" s="151"/>
      <c r="B165" s="151"/>
      <c r="C165" s="151"/>
      <c r="D165" s="151"/>
      <c r="E165" s="151"/>
    </row>
    <row r="166" spans="1:5" x14ac:dyDescent="0.2">
      <c r="A166" s="151"/>
      <c r="B166" s="151"/>
      <c r="C166" s="151"/>
      <c r="D166" s="151"/>
      <c r="E166" s="151"/>
    </row>
    <row r="167" spans="1:5" x14ac:dyDescent="0.2">
      <c r="A167" s="151"/>
      <c r="B167" s="151"/>
      <c r="C167" s="151"/>
      <c r="D167" s="151"/>
      <c r="E167" s="151"/>
    </row>
    <row r="168" spans="1:5" x14ac:dyDescent="0.2">
      <c r="A168" s="151"/>
      <c r="B168" s="151"/>
      <c r="C168" s="151"/>
      <c r="D168" s="151"/>
      <c r="E168" s="151"/>
    </row>
    <row r="169" spans="1:5" x14ac:dyDescent="0.2">
      <c r="A169" s="151"/>
      <c r="B169" s="151"/>
      <c r="C169" s="151"/>
      <c r="D169" s="151"/>
      <c r="E169" s="151"/>
    </row>
    <row r="170" spans="1:5" x14ac:dyDescent="0.2">
      <c r="A170" s="151"/>
      <c r="B170" s="151"/>
      <c r="C170" s="151"/>
      <c r="D170" s="151"/>
      <c r="E170" s="151"/>
    </row>
    <row r="171" spans="1:5" x14ac:dyDescent="0.2">
      <c r="A171" s="151"/>
      <c r="B171" s="151"/>
      <c r="C171" s="151"/>
      <c r="D171" s="151"/>
      <c r="E171" s="151"/>
    </row>
    <row r="172" spans="1:5" x14ac:dyDescent="0.2">
      <c r="A172" s="151"/>
      <c r="B172" s="151"/>
      <c r="C172" s="151"/>
      <c r="D172" s="151"/>
      <c r="E172" s="151"/>
    </row>
    <row r="173" spans="1:5" x14ac:dyDescent="0.2">
      <c r="A173" s="151"/>
      <c r="B173" s="151"/>
      <c r="C173" s="151"/>
      <c r="D173" s="151"/>
      <c r="E173" s="151"/>
    </row>
    <row r="174" spans="1:5" x14ac:dyDescent="0.2">
      <c r="A174" s="151"/>
      <c r="B174" s="151"/>
      <c r="C174" s="151"/>
      <c r="D174" s="151"/>
      <c r="E174" s="151"/>
    </row>
    <row r="175" spans="1:5" x14ac:dyDescent="0.2">
      <c r="A175" s="151"/>
      <c r="B175" s="151"/>
      <c r="C175" s="151"/>
      <c r="D175" s="151"/>
      <c r="E175" s="151"/>
    </row>
    <row r="176" spans="1:5" x14ac:dyDescent="0.2">
      <c r="A176" s="151"/>
      <c r="B176" s="151"/>
      <c r="C176" s="151"/>
      <c r="D176" s="151"/>
      <c r="E176" s="151"/>
    </row>
    <row r="177" spans="1:5" x14ac:dyDescent="0.2">
      <c r="A177" s="151"/>
      <c r="B177" s="151"/>
      <c r="C177" s="151"/>
      <c r="D177" s="151"/>
      <c r="E177" s="151"/>
    </row>
    <row r="178" spans="1:5" x14ac:dyDescent="0.2">
      <c r="A178" s="151"/>
      <c r="B178" s="151"/>
      <c r="C178" s="151"/>
      <c r="D178" s="151"/>
      <c r="E178" s="151"/>
    </row>
    <row r="179" spans="1:5" x14ac:dyDescent="0.2">
      <c r="A179" s="151"/>
      <c r="B179" s="151"/>
      <c r="C179" s="151"/>
      <c r="D179" s="151"/>
      <c r="E179" s="151"/>
    </row>
    <row r="180" spans="1:5" x14ac:dyDescent="0.2">
      <c r="A180" s="151"/>
      <c r="B180" s="151"/>
      <c r="C180" s="151"/>
      <c r="D180" s="151"/>
      <c r="E180" s="151"/>
    </row>
    <row r="181" spans="1:5" x14ac:dyDescent="0.2">
      <c r="A181" s="151"/>
      <c r="B181" s="151"/>
      <c r="C181" s="151"/>
      <c r="D181" s="151"/>
      <c r="E181" s="151"/>
    </row>
    <row r="182" spans="1:5" x14ac:dyDescent="0.2">
      <c r="A182" s="151"/>
      <c r="B182" s="151"/>
      <c r="C182" s="151"/>
      <c r="D182" s="151"/>
      <c r="E182" s="151"/>
    </row>
    <row r="183" spans="1:5" x14ac:dyDescent="0.2">
      <c r="A183" s="151"/>
      <c r="B183" s="151"/>
      <c r="C183" s="151"/>
      <c r="D183" s="151"/>
      <c r="E183" s="151"/>
    </row>
    <row r="184" spans="1:5" x14ac:dyDescent="0.2">
      <c r="A184" s="151"/>
      <c r="B184" s="151"/>
      <c r="C184" s="151"/>
      <c r="D184" s="151"/>
      <c r="E184" s="151"/>
    </row>
    <row r="185" spans="1:5" x14ac:dyDescent="0.2">
      <c r="A185" s="151"/>
      <c r="B185" s="151"/>
      <c r="C185" s="151"/>
      <c r="D185" s="151"/>
      <c r="E185" s="151"/>
    </row>
    <row r="186" spans="1:5" x14ac:dyDescent="0.2">
      <c r="A186" s="151"/>
      <c r="B186" s="151"/>
      <c r="C186" s="151"/>
      <c r="D186" s="151"/>
      <c r="E186" s="151"/>
    </row>
    <row r="187" spans="1:5" x14ac:dyDescent="0.2">
      <c r="A187" s="151"/>
      <c r="B187" s="151"/>
      <c r="C187" s="151"/>
      <c r="D187" s="151"/>
      <c r="E187" s="151"/>
    </row>
    <row r="188" spans="1:5" x14ac:dyDescent="0.2">
      <c r="A188" s="151"/>
      <c r="B188" s="151"/>
      <c r="C188" s="151"/>
      <c r="D188" s="151"/>
      <c r="E188" s="151"/>
    </row>
    <row r="189" spans="1:5" x14ac:dyDescent="0.2">
      <c r="A189" s="151"/>
      <c r="B189" s="151"/>
      <c r="C189" s="151"/>
      <c r="D189" s="151"/>
      <c r="E189" s="151"/>
    </row>
    <row r="190" spans="1:5" x14ac:dyDescent="0.2">
      <c r="A190" s="151"/>
      <c r="B190" s="151"/>
      <c r="C190" s="151"/>
      <c r="D190" s="151"/>
      <c r="E190" s="151"/>
    </row>
    <row r="191" spans="1:5" x14ac:dyDescent="0.2">
      <c r="A191" s="151"/>
      <c r="B191" s="151"/>
      <c r="C191" s="151"/>
      <c r="D191" s="151"/>
      <c r="E191" s="151"/>
    </row>
    <row r="192" spans="1:5" x14ac:dyDescent="0.2">
      <c r="A192" s="151"/>
      <c r="B192" s="151"/>
      <c r="C192" s="151"/>
      <c r="D192" s="151"/>
      <c r="E192" s="151"/>
    </row>
    <row r="193" spans="1:5" x14ac:dyDescent="0.2">
      <c r="A193" s="151"/>
      <c r="B193" s="151"/>
      <c r="C193" s="151"/>
      <c r="D193" s="151"/>
      <c r="E193" s="151"/>
    </row>
    <row r="194" spans="1:5" x14ac:dyDescent="0.2">
      <c r="A194" s="151"/>
      <c r="B194" s="151"/>
      <c r="C194" s="151"/>
      <c r="D194" s="151"/>
      <c r="E194" s="151"/>
    </row>
    <row r="195" spans="1:5" x14ac:dyDescent="0.2">
      <c r="A195" s="151"/>
      <c r="B195" s="151"/>
      <c r="C195" s="151"/>
      <c r="D195" s="151"/>
      <c r="E195" s="151"/>
    </row>
    <row r="196" spans="1:5" x14ac:dyDescent="0.2">
      <c r="A196" s="151"/>
      <c r="B196" s="151"/>
      <c r="C196" s="151"/>
      <c r="D196" s="151"/>
      <c r="E196" s="151"/>
    </row>
  </sheetData>
  <mergeCells count="1">
    <mergeCell ref="A1:K1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B1:AB6"/>
  <sheetViews>
    <sheetView workbookViewId="0">
      <selection activeCell="G10" sqref="G10"/>
    </sheetView>
  </sheetViews>
  <sheetFormatPr defaultColWidth="8.88671875" defaultRowHeight="15.75" x14ac:dyDescent="0.25"/>
  <cols>
    <col min="1" max="1" width="8.88671875" style="119"/>
    <col min="2" max="2" width="13.21875" style="120" bestFit="1" customWidth="1"/>
    <col min="3" max="3" width="12.109375" style="120" bestFit="1" customWidth="1"/>
    <col min="4" max="4" width="14" style="120" bestFit="1" customWidth="1"/>
    <col min="5" max="5" width="15" style="120" bestFit="1" customWidth="1"/>
    <col min="6" max="6" width="13.44140625" style="120" bestFit="1" customWidth="1"/>
    <col min="7" max="7" width="35.21875" style="120" bestFit="1" customWidth="1"/>
    <col min="8" max="8" width="25.44140625" style="121" bestFit="1" customWidth="1"/>
    <col min="9" max="9" width="25.21875" style="120" bestFit="1" customWidth="1"/>
    <col min="10" max="10" width="7" style="120" bestFit="1" customWidth="1"/>
    <col min="11" max="11" width="6" style="119" bestFit="1" customWidth="1"/>
    <col min="12" max="12" width="7" style="119" bestFit="1" customWidth="1"/>
    <col min="13" max="13" width="6" style="119" bestFit="1" customWidth="1"/>
    <col min="14" max="14" width="7" style="119" bestFit="1" customWidth="1"/>
    <col min="15" max="15" width="6" style="119" bestFit="1" customWidth="1"/>
    <col min="16" max="16" width="7" style="119" bestFit="1" customWidth="1"/>
    <col min="17" max="17" width="7.5546875" style="119" bestFit="1" customWidth="1"/>
    <col min="18" max="18" width="7" style="119" bestFit="1" customWidth="1"/>
    <col min="19" max="19" width="8.33203125" style="119" bestFit="1" customWidth="1"/>
    <col min="20" max="20" width="9.6640625" style="119" bestFit="1" customWidth="1"/>
    <col min="21" max="16384" width="8.88671875" style="119"/>
  </cols>
  <sheetData>
    <row r="1" spans="2:28" x14ac:dyDescent="0.25">
      <c r="B1" s="508" t="s">
        <v>844</v>
      </c>
      <c r="C1" s="508" t="s">
        <v>987</v>
      </c>
      <c r="D1" s="508" t="s">
        <v>988</v>
      </c>
      <c r="E1" s="508" t="s">
        <v>989</v>
      </c>
      <c r="F1" s="508" t="s">
        <v>990</v>
      </c>
      <c r="G1" s="508" t="s">
        <v>861</v>
      </c>
      <c r="H1" s="509" t="s">
        <v>991</v>
      </c>
      <c r="I1" s="508" t="s">
        <v>992</v>
      </c>
      <c r="J1" s="510" t="s">
        <v>993</v>
      </c>
      <c r="K1" s="510" t="s">
        <v>1112</v>
      </c>
      <c r="L1" s="510" t="s">
        <v>993</v>
      </c>
      <c r="M1" s="510" t="s">
        <v>1112</v>
      </c>
      <c r="N1" s="510" t="s">
        <v>993</v>
      </c>
      <c r="O1" s="510" t="s">
        <v>1112</v>
      </c>
      <c r="P1" s="510" t="s">
        <v>993</v>
      </c>
      <c r="Q1" s="510" t="s">
        <v>994</v>
      </c>
      <c r="R1" s="510" t="s">
        <v>993</v>
      </c>
      <c r="S1" s="510" t="s">
        <v>994</v>
      </c>
      <c r="T1" s="510" t="s">
        <v>993</v>
      </c>
      <c r="U1" s="510" t="s">
        <v>994</v>
      </c>
      <c r="V1" s="511" t="s">
        <v>993</v>
      </c>
      <c r="W1" s="511" t="s">
        <v>994</v>
      </c>
      <c r="X1" s="511" t="s">
        <v>993</v>
      </c>
      <c r="Y1" s="511" t="s">
        <v>994</v>
      </c>
      <c r="Z1" s="511" t="s">
        <v>993</v>
      </c>
      <c r="AA1" s="511" t="s">
        <v>994</v>
      </c>
      <c r="AB1" s="511" t="s">
        <v>993</v>
      </c>
    </row>
    <row r="2" spans="2:28" x14ac:dyDescent="0.25">
      <c r="K2" s="512"/>
      <c r="O2" s="512"/>
      <c r="Q2" s="519"/>
      <c r="S2" s="512"/>
      <c r="U2" s="568"/>
      <c r="W2" s="568"/>
      <c r="Y2" s="519"/>
    </row>
    <row r="3" spans="2:28" x14ac:dyDescent="0.25">
      <c r="K3" s="512"/>
      <c r="O3" s="512"/>
      <c r="S3" s="512"/>
    </row>
    <row r="4" spans="2:28" x14ac:dyDescent="0.25">
      <c r="K4" s="512"/>
      <c r="O4" s="512"/>
      <c r="S4" s="512"/>
    </row>
    <row r="5" spans="2:28" x14ac:dyDescent="0.25">
      <c r="K5" s="512"/>
      <c r="O5" s="512"/>
      <c r="S5" s="512"/>
    </row>
    <row r="6" spans="2:28" x14ac:dyDescent="0.25">
      <c r="K6" s="512"/>
      <c r="O6" s="512"/>
      <c r="S6" s="512"/>
    </row>
  </sheetData>
  <pageMargins left="0.7" right="0.7" top="0.75" bottom="0.75" header="0.3" footer="0.3"/>
  <pageSetup scale="34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I41"/>
  <sheetViews>
    <sheetView workbookViewId="0">
      <selection activeCell="H7" sqref="H7"/>
    </sheetView>
  </sheetViews>
  <sheetFormatPr defaultRowHeight="15" x14ac:dyDescent="0.2"/>
  <cols>
    <col min="1" max="1" width="4.33203125" customWidth="1"/>
    <col min="2" max="2" width="20.21875" customWidth="1"/>
    <col min="3" max="3" width="34" customWidth="1"/>
    <col min="4" max="4" width="17.5546875" bestFit="1" customWidth="1"/>
  </cols>
  <sheetData>
    <row r="1" spans="1:9" ht="15.75" x14ac:dyDescent="0.25">
      <c r="B1" s="743" t="s">
        <v>1279</v>
      </c>
      <c r="C1" s="743"/>
      <c r="D1" s="138"/>
      <c r="E1" s="139"/>
      <c r="F1" s="139"/>
      <c r="G1" s="137"/>
      <c r="H1" s="137"/>
      <c r="I1" s="137"/>
    </row>
    <row r="2" spans="1:9" ht="15.75" thickBot="1" x14ac:dyDescent="0.25">
      <c r="B2" s="137"/>
      <c r="C2" s="137"/>
      <c r="D2" s="139"/>
      <c r="E2" s="139"/>
      <c r="F2" s="139"/>
      <c r="G2" s="140"/>
      <c r="H2" s="140"/>
      <c r="I2" s="140"/>
    </row>
    <row r="3" spans="1:9" ht="21" thickBot="1" x14ac:dyDescent="0.25">
      <c r="B3" s="229" t="s">
        <v>853</v>
      </c>
      <c r="C3" s="141"/>
      <c r="F3" s="139"/>
      <c r="G3" s="142"/>
      <c r="H3" s="143"/>
      <c r="I3" s="143"/>
    </row>
    <row r="4" spans="1:9" ht="17.25" thickTop="1" thickBot="1" x14ac:dyDescent="0.3">
      <c r="A4">
        <v>1</v>
      </c>
      <c r="B4" s="230" t="s">
        <v>510</v>
      </c>
      <c r="C4" s="452"/>
      <c r="D4" s="139" t="s">
        <v>1074</v>
      </c>
      <c r="E4" s="139"/>
      <c r="F4" s="143"/>
      <c r="G4" s="142"/>
      <c r="H4" s="228"/>
      <c r="I4" s="228"/>
    </row>
    <row r="5" spans="1:9" ht="17.25" thickTop="1" thickBot="1" x14ac:dyDescent="0.3">
      <c r="A5">
        <v>2</v>
      </c>
      <c r="B5" s="230" t="s">
        <v>512</v>
      </c>
      <c r="C5" s="453"/>
      <c r="D5" s="144" t="s">
        <v>1075</v>
      </c>
      <c r="E5" s="143"/>
      <c r="F5" s="143" t="s">
        <v>1282</v>
      </c>
      <c r="G5" s="142"/>
      <c r="H5" s="228"/>
      <c r="I5" s="228"/>
    </row>
    <row r="6" spans="1:9" ht="17.25" thickTop="1" thickBot="1" x14ac:dyDescent="0.3">
      <c r="A6">
        <v>3</v>
      </c>
      <c r="B6" s="230" t="s">
        <v>966</v>
      </c>
      <c r="C6" s="454"/>
      <c r="D6" s="144" t="s">
        <v>1076</v>
      </c>
      <c r="E6" s="143"/>
      <c r="F6" s="143"/>
      <c r="G6" s="142"/>
      <c r="H6" s="228"/>
      <c r="I6" s="228"/>
    </row>
    <row r="7" spans="1:9" ht="17.25" thickTop="1" thickBot="1" x14ac:dyDescent="0.3">
      <c r="A7">
        <v>4</v>
      </c>
      <c r="B7" s="230" t="s">
        <v>768</v>
      </c>
      <c r="C7" s="454"/>
      <c r="D7" s="144" t="s">
        <v>1077</v>
      </c>
      <c r="E7" s="143"/>
      <c r="F7" s="143"/>
      <c r="G7" s="142"/>
      <c r="H7" s="228"/>
      <c r="I7" s="228"/>
    </row>
    <row r="8" spans="1:9" ht="17.25" thickTop="1" thickBot="1" x14ac:dyDescent="0.3">
      <c r="A8">
        <v>5</v>
      </c>
      <c r="B8" s="230" t="s">
        <v>513</v>
      </c>
      <c r="C8" s="456"/>
      <c r="D8" s="144" t="s">
        <v>1078</v>
      </c>
      <c r="E8" s="143"/>
      <c r="F8" s="143"/>
      <c r="G8" s="142"/>
      <c r="H8" s="228"/>
      <c r="I8" s="228"/>
    </row>
    <row r="9" spans="1:9" ht="17.25" thickTop="1" thickBot="1" x14ac:dyDescent="0.3">
      <c r="A9">
        <v>6</v>
      </c>
      <c r="B9" s="230" t="s">
        <v>514</v>
      </c>
      <c r="C9" s="455"/>
      <c r="D9" s="144" t="s">
        <v>1079</v>
      </c>
      <c r="E9" s="143"/>
      <c r="F9" s="143"/>
      <c r="G9" s="142"/>
      <c r="H9" s="228"/>
      <c r="I9" s="228"/>
    </row>
    <row r="10" spans="1:9" ht="17.25" thickTop="1" thickBot="1" x14ac:dyDescent="0.3">
      <c r="A10">
        <v>7</v>
      </c>
      <c r="B10" s="230" t="s">
        <v>1072</v>
      </c>
      <c r="C10" s="456"/>
      <c r="D10" s="144" t="s">
        <v>1080</v>
      </c>
      <c r="E10" s="143"/>
      <c r="F10" s="143"/>
      <c r="G10" s="142"/>
      <c r="H10" s="228"/>
      <c r="I10" s="228"/>
    </row>
    <row r="11" spans="1:9" ht="17.25" thickTop="1" thickBot="1" x14ac:dyDescent="0.3">
      <c r="A11">
        <v>8</v>
      </c>
      <c r="B11" s="230" t="s">
        <v>516</v>
      </c>
      <c r="C11" s="455"/>
      <c r="D11" s="144" t="s">
        <v>1081</v>
      </c>
      <c r="E11" s="143"/>
      <c r="F11" s="143"/>
      <c r="G11" s="142"/>
      <c r="H11" s="228"/>
      <c r="I11" s="228"/>
    </row>
    <row r="12" spans="1:9" ht="17.25" thickTop="1" thickBot="1" x14ac:dyDescent="0.3">
      <c r="A12">
        <v>9</v>
      </c>
      <c r="B12" s="230" t="s">
        <v>511</v>
      </c>
      <c r="C12" s="455"/>
      <c r="D12" s="144" t="s">
        <v>1082</v>
      </c>
      <c r="E12" s="143"/>
      <c r="F12" s="143"/>
      <c r="G12" s="142"/>
      <c r="H12" s="228"/>
      <c r="I12" s="228"/>
    </row>
    <row r="13" spans="1:9" ht="17.25" thickTop="1" thickBot="1" x14ac:dyDescent="0.3">
      <c r="A13">
        <v>10</v>
      </c>
      <c r="B13" s="230" t="s">
        <v>517</v>
      </c>
      <c r="C13" s="456"/>
      <c r="D13" s="144" t="s">
        <v>1083</v>
      </c>
      <c r="E13" s="143"/>
      <c r="F13" s="143"/>
      <c r="G13" s="142"/>
      <c r="H13" s="228"/>
      <c r="I13" s="228"/>
    </row>
    <row r="14" spans="1:9" ht="17.25" thickTop="1" thickBot="1" x14ac:dyDescent="0.3">
      <c r="A14">
        <v>11</v>
      </c>
      <c r="B14" s="230" t="s">
        <v>518</v>
      </c>
      <c r="C14" s="456"/>
      <c r="D14" s="144" t="s">
        <v>1084</v>
      </c>
      <c r="E14" s="143"/>
      <c r="F14" s="143"/>
      <c r="G14" s="142"/>
      <c r="H14" s="228"/>
      <c r="I14" s="228"/>
    </row>
    <row r="15" spans="1:9" ht="17.25" thickTop="1" thickBot="1" x14ac:dyDescent="0.3">
      <c r="A15">
        <v>12</v>
      </c>
      <c r="B15" s="230" t="s">
        <v>520</v>
      </c>
      <c r="C15" s="455"/>
      <c r="D15" s="144" t="s">
        <v>1085</v>
      </c>
      <c r="E15" s="146"/>
      <c r="F15" s="143"/>
      <c r="G15" s="142"/>
      <c r="H15" s="228"/>
      <c r="I15" s="228"/>
    </row>
    <row r="16" spans="1:9" ht="17.25" thickTop="1" thickBot="1" x14ac:dyDescent="0.3">
      <c r="A16">
        <v>13</v>
      </c>
      <c r="B16" s="231" t="s">
        <v>521</v>
      </c>
      <c r="C16" s="454"/>
      <c r="D16" s="144" t="s">
        <v>1086</v>
      </c>
      <c r="E16" s="143"/>
      <c r="F16" s="143"/>
      <c r="G16" s="142"/>
      <c r="H16" s="228"/>
      <c r="I16" s="228"/>
    </row>
    <row r="17" spans="1:9" ht="17.25" thickTop="1" thickBot="1" x14ac:dyDescent="0.3">
      <c r="A17">
        <v>14</v>
      </c>
      <c r="B17" s="230" t="s">
        <v>854</v>
      </c>
      <c r="C17" s="457"/>
      <c r="D17" s="144" t="s">
        <v>1086</v>
      </c>
      <c r="E17" s="143" t="s">
        <v>1095</v>
      </c>
      <c r="F17" s="143"/>
      <c r="G17" s="142"/>
      <c r="H17" s="228"/>
      <c r="I17" s="228"/>
    </row>
    <row r="18" spans="1:9" ht="17.25" thickTop="1" thickBot="1" x14ac:dyDescent="0.3">
      <c r="A18">
        <v>15</v>
      </c>
      <c r="B18" s="230" t="s">
        <v>523</v>
      </c>
      <c r="C18" s="457"/>
      <c r="D18" s="144" t="s">
        <v>1089</v>
      </c>
      <c r="E18" s="143"/>
      <c r="F18" s="143"/>
      <c r="G18" s="142"/>
      <c r="H18" s="228"/>
      <c r="I18" s="228"/>
    </row>
    <row r="19" spans="1:9" ht="17.25" thickTop="1" thickBot="1" x14ac:dyDescent="0.3">
      <c r="A19">
        <v>16</v>
      </c>
      <c r="B19" s="230" t="s">
        <v>524</v>
      </c>
      <c r="C19" s="457"/>
      <c r="D19" s="144" t="s">
        <v>1090</v>
      </c>
      <c r="E19" s="143"/>
      <c r="F19" s="143"/>
      <c r="G19" s="142"/>
      <c r="H19" s="228"/>
      <c r="I19" s="228"/>
    </row>
    <row r="20" spans="1:9" ht="17.25" thickTop="1" thickBot="1" x14ac:dyDescent="0.3">
      <c r="A20">
        <v>17</v>
      </c>
      <c r="B20" s="573" t="s">
        <v>525</v>
      </c>
      <c r="C20" s="457"/>
      <c r="D20" s="144" t="s">
        <v>1087</v>
      </c>
      <c r="E20" s="143"/>
      <c r="F20" s="143"/>
      <c r="G20" s="142"/>
      <c r="H20" s="228"/>
      <c r="I20" s="228"/>
    </row>
    <row r="21" spans="1:9" ht="17.25" thickTop="1" thickBot="1" x14ac:dyDescent="0.3">
      <c r="A21">
        <v>18</v>
      </c>
      <c r="B21" s="230" t="s">
        <v>522</v>
      </c>
      <c r="C21" s="457"/>
      <c r="D21" s="144" t="s">
        <v>1088</v>
      </c>
      <c r="E21" s="143"/>
      <c r="F21" s="143"/>
      <c r="G21" s="142"/>
      <c r="H21" s="228"/>
      <c r="I21" s="228"/>
    </row>
    <row r="22" spans="1:9" ht="17.25" thickTop="1" thickBot="1" x14ac:dyDescent="0.3">
      <c r="A22">
        <v>19</v>
      </c>
      <c r="B22" s="230" t="s">
        <v>1073</v>
      </c>
      <c r="C22" s="457"/>
      <c r="D22" s="144" t="s">
        <v>1091</v>
      </c>
      <c r="E22" s="143"/>
      <c r="F22" s="143"/>
      <c r="G22" s="142"/>
      <c r="H22" s="228"/>
      <c r="I22" s="228"/>
    </row>
    <row r="23" spans="1:9" ht="17.25" thickTop="1" thickBot="1" x14ac:dyDescent="0.3">
      <c r="A23">
        <v>20</v>
      </c>
      <c r="B23" s="230" t="s">
        <v>1207</v>
      </c>
      <c r="C23" s="457"/>
      <c r="D23" s="144" t="s">
        <v>1210</v>
      </c>
      <c r="E23" s="143"/>
      <c r="F23" s="143"/>
      <c r="G23" s="142"/>
      <c r="H23" s="228"/>
      <c r="I23" s="228"/>
    </row>
    <row r="24" spans="1:9" ht="17.25" thickTop="1" thickBot="1" x14ac:dyDescent="0.3">
      <c r="A24">
        <v>21</v>
      </c>
      <c r="B24" s="230" t="s">
        <v>751</v>
      </c>
      <c r="C24" s="457"/>
      <c r="D24" s="144" t="s">
        <v>1092</v>
      </c>
      <c r="E24" s="146"/>
      <c r="F24" s="143"/>
      <c r="G24" s="142"/>
      <c r="H24" s="228"/>
      <c r="I24" s="228"/>
    </row>
    <row r="25" spans="1:9" ht="17.25" thickTop="1" thickBot="1" x14ac:dyDescent="0.3">
      <c r="A25">
        <v>22</v>
      </c>
      <c r="B25" s="230" t="s">
        <v>526</v>
      </c>
      <c r="C25" s="457"/>
      <c r="D25" s="144" t="s">
        <v>1093</v>
      </c>
      <c r="E25" s="143"/>
      <c r="F25" s="143"/>
      <c r="G25" s="142"/>
      <c r="H25" s="228"/>
      <c r="I25" s="228"/>
    </row>
    <row r="26" spans="1:9" ht="17.25" thickTop="1" thickBot="1" x14ac:dyDescent="0.3">
      <c r="A26">
        <v>23</v>
      </c>
      <c r="B26" s="230" t="s">
        <v>641</v>
      </c>
      <c r="C26" s="457"/>
      <c r="D26" s="144" t="s">
        <v>1093</v>
      </c>
      <c r="E26" s="143"/>
      <c r="F26" s="143"/>
      <c r="G26" s="142"/>
      <c r="H26" s="228"/>
      <c r="I26" s="228"/>
    </row>
    <row r="27" spans="1:9" ht="17.25" thickTop="1" thickBot="1" x14ac:dyDescent="0.3">
      <c r="A27">
        <v>24</v>
      </c>
      <c r="B27" s="230" t="s">
        <v>527</v>
      </c>
      <c r="C27" s="457"/>
      <c r="D27" s="144" t="s">
        <v>1094</v>
      </c>
      <c r="E27" s="143"/>
      <c r="F27" s="143"/>
      <c r="G27" s="142"/>
      <c r="H27" s="228"/>
      <c r="I27" s="228"/>
    </row>
    <row r="28" spans="1:9" ht="17.25" thickTop="1" thickBot="1" x14ac:dyDescent="0.3">
      <c r="A28">
        <v>25</v>
      </c>
      <c r="B28" s="230" t="s">
        <v>743</v>
      </c>
      <c r="C28" s="457"/>
      <c r="D28" s="144" t="s">
        <v>1094</v>
      </c>
      <c r="E28" s="143"/>
      <c r="F28" s="143"/>
      <c r="G28" s="142"/>
      <c r="H28" s="228"/>
      <c r="I28" s="228"/>
    </row>
    <row r="29" spans="1:9" ht="17.25" thickTop="1" thickBot="1" x14ac:dyDescent="0.3">
      <c r="A29">
        <v>26</v>
      </c>
      <c r="B29" s="230" t="s">
        <v>859</v>
      </c>
      <c r="C29" s="458"/>
      <c r="D29" s="144" t="s">
        <v>1094</v>
      </c>
      <c r="E29" s="143"/>
      <c r="F29" s="143"/>
      <c r="G29" s="142"/>
      <c r="H29" s="228"/>
      <c r="I29" s="228"/>
    </row>
    <row r="30" spans="1:9" ht="17.25" thickTop="1" thickBot="1" x14ac:dyDescent="0.3">
      <c r="A30">
        <v>27</v>
      </c>
      <c r="B30" s="230" t="s">
        <v>858</v>
      </c>
      <c r="C30" s="458"/>
      <c r="D30" s="144" t="s">
        <v>1094</v>
      </c>
      <c r="E30" s="146"/>
      <c r="F30" s="143"/>
      <c r="G30" s="142"/>
      <c r="H30" s="228"/>
      <c r="I30" s="228"/>
    </row>
    <row r="31" spans="1:9" ht="17.25" thickTop="1" thickBot="1" x14ac:dyDescent="0.3">
      <c r="B31" s="232" t="s">
        <v>981</v>
      </c>
      <c r="C31" s="458"/>
      <c r="D31" s="144"/>
      <c r="E31" s="146"/>
      <c r="F31" s="143"/>
      <c r="G31" s="142"/>
      <c r="H31" s="228"/>
      <c r="I31" s="228"/>
    </row>
    <row r="32" spans="1:9" ht="17.25" thickTop="1" thickBot="1" x14ac:dyDescent="0.3">
      <c r="B32" s="230"/>
      <c r="C32" s="458"/>
      <c r="D32" s="144"/>
      <c r="E32" s="146"/>
      <c r="F32" s="143"/>
      <c r="G32" s="142"/>
      <c r="H32" s="228"/>
      <c r="I32" s="228"/>
    </row>
    <row r="33" spans="2:9" ht="17.25" thickTop="1" thickBot="1" x14ac:dyDescent="0.3">
      <c r="B33" s="507" t="s">
        <v>906</v>
      </c>
      <c r="C33" s="458"/>
      <c r="D33" s="144"/>
      <c r="E33" s="146"/>
      <c r="F33" s="143"/>
      <c r="G33" s="142"/>
      <c r="H33" s="228"/>
      <c r="I33" s="228"/>
    </row>
    <row r="34" spans="2:9" ht="17.25" thickTop="1" thickBot="1" x14ac:dyDescent="0.3">
      <c r="B34" s="230" t="s">
        <v>1198</v>
      </c>
      <c r="C34" s="458"/>
      <c r="D34" s="144"/>
      <c r="E34" s="146"/>
      <c r="F34" s="143"/>
      <c r="G34" s="142"/>
      <c r="H34" s="228"/>
      <c r="I34" s="228"/>
    </row>
    <row r="35" spans="2:9" ht="17.25" thickTop="1" thickBot="1" x14ac:dyDescent="0.3">
      <c r="B35" s="232"/>
      <c r="C35" s="458"/>
      <c r="D35" s="144"/>
      <c r="E35" s="146"/>
      <c r="F35" s="143"/>
      <c r="G35" s="142"/>
      <c r="H35" s="228"/>
      <c r="I35" s="228"/>
    </row>
    <row r="36" spans="2:9" ht="17.25" thickTop="1" thickBot="1" x14ac:dyDescent="0.3">
      <c r="B36" s="230"/>
      <c r="C36" s="458"/>
      <c r="D36" s="144"/>
      <c r="E36" s="146"/>
      <c r="F36" s="143"/>
      <c r="G36" s="142"/>
      <c r="H36" s="228"/>
      <c r="I36" s="228"/>
    </row>
    <row r="37" spans="2:9" ht="17.25" thickTop="1" thickBot="1" x14ac:dyDescent="0.3">
      <c r="B37" s="232"/>
      <c r="C37" s="458"/>
      <c r="D37" s="144"/>
      <c r="E37" s="146"/>
      <c r="F37" s="143"/>
      <c r="G37" s="142"/>
      <c r="H37" s="228"/>
      <c r="I37" s="228"/>
    </row>
    <row r="38" spans="2:9" ht="17.25" thickTop="1" thickBot="1" x14ac:dyDescent="0.3">
      <c r="B38" s="513"/>
      <c r="C38" s="458"/>
      <c r="D38" s="144"/>
      <c r="E38" s="146"/>
      <c r="F38" s="143"/>
      <c r="G38" s="142"/>
      <c r="H38" s="228"/>
      <c r="I38" s="228"/>
    </row>
    <row r="39" spans="2:9" ht="16.5" thickTop="1" thickBot="1" x14ac:dyDescent="0.25">
      <c r="B39" s="506" t="s">
        <v>1096</v>
      </c>
      <c r="C39" s="454"/>
      <c r="D39" s="228"/>
      <c r="E39" s="148"/>
      <c r="F39" s="149"/>
      <c r="G39" s="150"/>
      <c r="H39" s="149"/>
      <c r="I39" s="149"/>
    </row>
    <row r="40" spans="2:9" ht="16.5" thickTop="1" x14ac:dyDescent="0.25">
      <c r="B40" s="147"/>
      <c r="C40" s="139"/>
    </row>
    <row r="41" spans="2:9" x14ac:dyDescent="0.2">
      <c r="C41" s="139"/>
    </row>
  </sheetData>
  <mergeCells count="1">
    <mergeCell ref="B1:C1"/>
  </mergeCells>
  <pageMargins left="0.7" right="0.7" top="0.75" bottom="0.75" header="0.3" footer="0.3"/>
  <pageSetup scale="98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I40"/>
  <sheetViews>
    <sheetView topLeftCell="A26" workbookViewId="0">
      <selection activeCell="C37" sqref="C37"/>
    </sheetView>
  </sheetViews>
  <sheetFormatPr defaultRowHeight="15" x14ac:dyDescent="0.2"/>
  <cols>
    <col min="1" max="1" width="4.33203125" customWidth="1"/>
    <col min="2" max="2" width="20.21875" customWidth="1"/>
    <col min="3" max="3" width="47.5546875" customWidth="1"/>
  </cols>
  <sheetData>
    <row r="1" spans="1:9" ht="15.75" x14ac:dyDescent="0.25">
      <c r="B1" s="743" t="s">
        <v>1281</v>
      </c>
      <c r="C1" s="743"/>
      <c r="D1" s="138"/>
      <c r="E1" s="139"/>
      <c r="F1" s="139"/>
      <c r="G1" s="137"/>
      <c r="H1" s="137"/>
      <c r="I1" s="137"/>
    </row>
    <row r="2" spans="1:9" ht="15.75" thickBot="1" x14ac:dyDescent="0.25">
      <c r="B2" s="137"/>
      <c r="C2" s="137"/>
      <c r="D2" s="139"/>
      <c r="E2" s="139"/>
      <c r="F2" s="139"/>
      <c r="G2" s="140"/>
      <c r="H2" s="140"/>
      <c r="I2" s="140"/>
    </row>
    <row r="3" spans="1:9" ht="21" thickBot="1" x14ac:dyDescent="0.25">
      <c r="B3" s="229" t="s">
        <v>853</v>
      </c>
      <c r="C3" s="141"/>
      <c r="D3" s="139"/>
      <c r="E3" s="139"/>
      <c r="F3" s="139"/>
      <c r="G3" s="142"/>
      <c r="H3" s="143"/>
      <c r="I3" s="143"/>
    </row>
    <row r="4" spans="1:9" ht="17.25" thickTop="1" thickBot="1" x14ac:dyDescent="0.3">
      <c r="A4">
        <v>1</v>
      </c>
      <c r="B4" s="230" t="s">
        <v>854</v>
      </c>
      <c r="C4" s="452"/>
      <c r="D4" s="144"/>
      <c r="E4" s="143"/>
      <c r="F4" s="143"/>
      <c r="G4" s="142"/>
      <c r="H4" s="145"/>
      <c r="I4" s="145"/>
    </row>
    <row r="5" spans="1:9" ht="17.25" thickTop="1" thickBot="1" x14ac:dyDescent="0.3">
      <c r="A5">
        <v>2</v>
      </c>
      <c r="B5" s="230" t="s">
        <v>743</v>
      </c>
      <c r="C5" s="453"/>
      <c r="D5" s="144"/>
      <c r="E5" s="143" t="s">
        <v>1282</v>
      </c>
      <c r="F5" s="143"/>
      <c r="G5" s="142"/>
      <c r="H5" s="145"/>
      <c r="I5" s="145"/>
    </row>
    <row r="6" spans="1:9" ht="17.25" thickTop="1" thickBot="1" x14ac:dyDescent="0.3">
      <c r="A6">
        <v>3</v>
      </c>
      <c r="B6" s="230" t="s">
        <v>641</v>
      </c>
      <c r="C6" s="454"/>
      <c r="D6" s="144"/>
      <c r="E6" s="143"/>
      <c r="F6" s="143"/>
      <c r="G6" s="142"/>
      <c r="H6" s="145"/>
      <c r="I6" s="145"/>
    </row>
    <row r="7" spans="1:9" ht="17.25" thickTop="1" thickBot="1" x14ac:dyDescent="0.3">
      <c r="A7">
        <v>4</v>
      </c>
      <c r="B7" s="230" t="s">
        <v>519</v>
      </c>
      <c r="C7" s="454"/>
      <c r="D7" s="144"/>
      <c r="E7" s="143"/>
      <c r="F7" s="143"/>
      <c r="G7" s="142"/>
      <c r="H7" s="145"/>
      <c r="I7" s="145"/>
    </row>
    <row r="8" spans="1:9" ht="17.25" thickTop="1" thickBot="1" x14ac:dyDescent="0.3">
      <c r="A8">
        <v>5</v>
      </c>
      <c r="B8" s="230" t="s">
        <v>523</v>
      </c>
      <c r="C8" s="456"/>
      <c r="D8" s="144"/>
      <c r="E8" s="143"/>
      <c r="F8" s="143"/>
      <c r="G8" s="142"/>
      <c r="H8" s="145"/>
      <c r="I8" s="145"/>
    </row>
    <row r="9" spans="1:9" ht="17.25" thickTop="1" thickBot="1" x14ac:dyDescent="0.3">
      <c r="A9">
        <v>6</v>
      </c>
      <c r="B9" s="230" t="s">
        <v>511</v>
      </c>
      <c r="C9" s="455"/>
      <c r="D9" s="144"/>
      <c r="E9" s="143"/>
      <c r="F9" s="143"/>
      <c r="G9" s="142"/>
      <c r="H9" s="145"/>
      <c r="I9" s="145"/>
    </row>
    <row r="10" spans="1:9" ht="17.25" thickTop="1" thickBot="1" x14ac:dyDescent="0.3">
      <c r="A10">
        <v>7</v>
      </c>
      <c r="B10" s="230" t="s">
        <v>512</v>
      </c>
      <c r="C10" s="456"/>
      <c r="D10" s="144"/>
      <c r="E10" s="143"/>
      <c r="F10" s="143"/>
      <c r="G10" s="142"/>
      <c r="H10" s="145"/>
      <c r="I10" s="145"/>
    </row>
    <row r="11" spans="1:9" ht="17.25" thickTop="1" thickBot="1" x14ac:dyDescent="0.3">
      <c r="A11">
        <v>8</v>
      </c>
      <c r="B11" s="230" t="s">
        <v>515</v>
      </c>
      <c r="C11" s="455"/>
      <c r="D11" s="144"/>
      <c r="E11" s="143"/>
      <c r="F11" s="143"/>
      <c r="G11" s="142"/>
      <c r="H11" s="145"/>
      <c r="I11" s="145"/>
    </row>
    <row r="12" spans="1:9" ht="17.25" thickTop="1" thickBot="1" x14ac:dyDescent="0.3">
      <c r="A12">
        <v>9</v>
      </c>
      <c r="B12" s="230" t="s">
        <v>524</v>
      </c>
      <c r="C12" s="455"/>
      <c r="D12" s="144"/>
      <c r="E12" s="143"/>
      <c r="F12" s="143"/>
      <c r="G12" s="142"/>
      <c r="H12" s="145"/>
      <c r="I12" s="145"/>
    </row>
    <row r="13" spans="1:9" ht="17.25" thickTop="1" thickBot="1" x14ac:dyDescent="0.3">
      <c r="A13">
        <v>10</v>
      </c>
      <c r="B13" s="230" t="s">
        <v>520</v>
      </c>
      <c r="C13" s="456"/>
      <c r="D13" s="144"/>
      <c r="E13" s="143"/>
      <c r="F13" s="143"/>
      <c r="G13" s="142"/>
      <c r="H13" s="145"/>
      <c r="I13" s="145"/>
    </row>
    <row r="14" spans="1:9" ht="17.25" thickTop="1" thickBot="1" x14ac:dyDescent="0.3">
      <c r="A14">
        <v>11</v>
      </c>
      <c r="B14" s="230" t="s">
        <v>521</v>
      </c>
      <c r="C14" s="456"/>
      <c r="D14" s="144"/>
      <c r="E14" s="146"/>
      <c r="F14" s="143"/>
      <c r="G14" s="142"/>
      <c r="H14" s="145"/>
      <c r="I14" s="145"/>
    </row>
    <row r="15" spans="1:9" ht="17.25" thickTop="1" thickBot="1" x14ac:dyDescent="0.3">
      <c r="A15">
        <v>12</v>
      </c>
      <c r="B15" s="230" t="s">
        <v>517</v>
      </c>
      <c r="C15" s="455"/>
      <c r="D15" s="144"/>
      <c r="E15" s="143"/>
      <c r="F15" s="143"/>
      <c r="G15" s="142"/>
      <c r="H15" s="145"/>
      <c r="I15" s="145"/>
    </row>
    <row r="16" spans="1:9" ht="17.25" thickTop="1" thickBot="1" x14ac:dyDescent="0.3">
      <c r="A16">
        <v>13</v>
      </c>
      <c r="B16" s="231" t="s">
        <v>513</v>
      </c>
      <c r="C16" s="454"/>
      <c r="D16" s="144"/>
      <c r="E16" s="143"/>
      <c r="F16" s="143"/>
      <c r="G16" s="142"/>
      <c r="H16" s="145"/>
      <c r="I16" s="145"/>
    </row>
    <row r="17" spans="1:9" ht="17.25" thickTop="1" thickBot="1" x14ac:dyDescent="0.3">
      <c r="A17">
        <v>14</v>
      </c>
      <c r="B17" s="230" t="s">
        <v>526</v>
      </c>
      <c r="C17" s="457"/>
      <c r="D17" s="144"/>
      <c r="E17" s="143"/>
      <c r="F17" s="143"/>
      <c r="G17" s="142"/>
      <c r="H17" s="145"/>
      <c r="I17" s="145"/>
    </row>
    <row r="18" spans="1:9" ht="17.25" thickTop="1" thickBot="1" x14ac:dyDescent="0.3">
      <c r="A18">
        <v>15</v>
      </c>
      <c r="B18" s="230" t="s">
        <v>768</v>
      </c>
      <c r="C18" s="457"/>
      <c r="D18" s="144"/>
      <c r="E18" s="143"/>
      <c r="F18" s="143"/>
      <c r="G18" s="142"/>
      <c r="H18" s="145"/>
      <c r="I18" s="145"/>
    </row>
    <row r="19" spans="1:9" ht="17.25" thickTop="1" thickBot="1" x14ac:dyDescent="0.3">
      <c r="A19">
        <v>16</v>
      </c>
      <c r="B19" s="230" t="s">
        <v>859</v>
      </c>
      <c r="C19" s="457"/>
      <c r="D19" s="144"/>
      <c r="E19" s="143"/>
      <c r="F19" s="143"/>
      <c r="G19" s="142"/>
      <c r="H19" s="145"/>
      <c r="I19" s="145"/>
    </row>
    <row r="20" spans="1:9" ht="17.25" thickTop="1" thickBot="1" x14ac:dyDescent="0.3">
      <c r="A20">
        <v>17</v>
      </c>
      <c r="B20" s="230" t="s">
        <v>510</v>
      </c>
      <c r="C20" s="457"/>
      <c r="D20" s="144"/>
      <c r="E20" s="143"/>
      <c r="F20" s="143"/>
      <c r="G20" s="142"/>
      <c r="H20" s="145"/>
      <c r="I20" s="145"/>
    </row>
    <row r="21" spans="1:9" ht="17.25" thickTop="1" thickBot="1" x14ac:dyDescent="0.3">
      <c r="A21">
        <v>18</v>
      </c>
      <c r="B21" s="230" t="s">
        <v>527</v>
      </c>
      <c r="C21" s="457"/>
      <c r="D21" s="144"/>
      <c r="E21" s="143"/>
      <c r="F21" s="143"/>
      <c r="G21" s="142"/>
      <c r="H21" s="145"/>
      <c r="I21" s="145"/>
    </row>
    <row r="22" spans="1:9" ht="17.25" thickTop="1" thickBot="1" x14ac:dyDescent="0.3">
      <c r="A22">
        <v>19</v>
      </c>
      <c r="B22" s="230" t="s">
        <v>858</v>
      </c>
      <c r="C22" s="457"/>
      <c r="D22" s="144"/>
      <c r="E22" s="143"/>
      <c r="F22" s="143"/>
      <c r="G22" s="142"/>
      <c r="H22" s="145"/>
      <c r="I22" s="145"/>
    </row>
    <row r="23" spans="1:9" ht="17.25" thickTop="1" thickBot="1" x14ac:dyDescent="0.3">
      <c r="A23">
        <v>20</v>
      </c>
      <c r="B23" s="230" t="s">
        <v>525</v>
      </c>
      <c r="C23" s="457"/>
      <c r="D23" s="144"/>
      <c r="E23" s="146"/>
      <c r="F23" s="143"/>
      <c r="G23" s="142"/>
      <c r="H23" s="145"/>
      <c r="I23" s="145"/>
    </row>
    <row r="24" spans="1:9" ht="17.25" thickTop="1" thickBot="1" x14ac:dyDescent="0.3">
      <c r="A24">
        <v>21</v>
      </c>
      <c r="B24" s="230" t="s">
        <v>751</v>
      </c>
      <c r="C24" s="457"/>
      <c r="D24" s="144"/>
      <c r="E24" s="143"/>
      <c r="F24" s="143"/>
      <c r="G24" s="142"/>
      <c r="H24" s="145"/>
      <c r="I24" s="145"/>
    </row>
    <row r="25" spans="1:9" ht="17.25" thickTop="1" thickBot="1" x14ac:dyDescent="0.3">
      <c r="A25">
        <v>22</v>
      </c>
      <c r="B25" s="230" t="s">
        <v>966</v>
      </c>
      <c r="C25" s="457"/>
      <c r="D25" s="144"/>
      <c r="E25" s="143"/>
      <c r="F25" s="143"/>
      <c r="G25" s="142"/>
      <c r="H25" s="228"/>
      <c r="I25" s="228"/>
    </row>
    <row r="26" spans="1:9" ht="17.25" thickTop="1" thickBot="1" x14ac:dyDescent="0.3">
      <c r="A26">
        <v>23</v>
      </c>
      <c r="B26" s="230" t="s">
        <v>522</v>
      </c>
      <c r="C26" s="457"/>
      <c r="D26" s="144"/>
      <c r="E26" s="143"/>
      <c r="F26" s="143"/>
      <c r="G26" s="142"/>
      <c r="H26" s="145"/>
      <c r="I26" s="145"/>
    </row>
    <row r="27" spans="1:9" ht="17.25" thickTop="1" thickBot="1" x14ac:dyDescent="0.3">
      <c r="A27">
        <v>24</v>
      </c>
      <c r="B27" s="230" t="s">
        <v>518</v>
      </c>
      <c r="C27" s="457"/>
      <c r="D27" s="144"/>
      <c r="E27" s="143"/>
      <c r="F27" s="143"/>
      <c r="G27" s="142"/>
      <c r="H27" s="145"/>
      <c r="I27" s="145"/>
    </row>
    <row r="28" spans="1:9" ht="17.25" thickTop="1" thickBot="1" x14ac:dyDescent="0.3">
      <c r="A28">
        <v>27</v>
      </c>
      <c r="B28" s="230" t="s">
        <v>516</v>
      </c>
      <c r="C28" s="458"/>
      <c r="D28" s="144"/>
      <c r="E28" s="143"/>
      <c r="F28" s="143"/>
      <c r="G28" s="142"/>
      <c r="H28" s="145"/>
      <c r="I28" s="145"/>
    </row>
    <row r="29" spans="1:9" ht="17.25" thickTop="1" thickBot="1" x14ac:dyDescent="0.3">
      <c r="A29">
        <v>28</v>
      </c>
      <c r="B29" s="230" t="s">
        <v>514</v>
      </c>
      <c r="C29" s="458"/>
      <c r="D29" s="144"/>
      <c r="E29" s="146"/>
      <c r="F29" s="143"/>
      <c r="G29" s="142"/>
      <c r="H29" s="145"/>
      <c r="I29" s="145"/>
    </row>
    <row r="30" spans="1:9" ht="17.25" thickTop="1" thickBot="1" x14ac:dyDescent="0.3">
      <c r="B30" s="232" t="s">
        <v>981</v>
      </c>
      <c r="C30" s="458"/>
      <c r="D30" s="144"/>
      <c r="E30" s="146"/>
      <c r="F30" s="143"/>
      <c r="G30" s="142"/>
      <c r="H30" s="145"/>
      <c r="I30" s="145"/>
    </row>
    <row r="31" spans="1:9" ht="17.25" thickTop="1" thickBot="1" x14ac:dyDescent="0.3">
      <c r="B31" s="230"/>
      <c r="C31" s="458"/>
      <c r="D31" s="144"/>
      <c r="E31" s="146"/>
      <c r="F31" s="143"/>
      <c r="G31" s="142"/>
      <c r="H31" s="145"/>
      <c r="I31" s="145"/>
    </row>
    <row r="32" spans="1:9" ht="17.25" thickTop="1" thickBot="1" x14ac:dyDescent="0.3">
      <c r="B32" s="507" t="s">
        <v>906</v>
      </c>
      <c r="C32" s="458"/>
      <c r="D32" s="144"/>
      <c r="E32" s="146"/>
      <c r="F32" s="143"/>
      <c r="G32" s="142"/>
      <c r="H32" s="145"/>
      <c r="I32" s="145"/>
    </row>
    <row r="33" spans="2:9" ht="17.25" thickTop="1" thickBot="1" x14ac:dyDescent="0.3">
      <c r="B33" s="230" t="s">
        <v>998</v>
      </c>
      <c r="C33" s="458"/>
      <c r="D33" s="144"/>
      <c r="E33" s="146"/>
      <c r="F33" s="143"/>
      <c r="G33" s="142"/>
      <c r="H33" s="145"/>
      <c r="I33" s="145"/>
    </row>
    <row r="34" spans="2:9" ht="17.25" thickTop="1" thickBot="1" x14ac:dyDescent="0.3">
      <c r="B34" s="232" t="s">
        <v>996</v>
      </c>
      <c r="C34" s="458"/>
      <c r="D34" s="144"/>
      <c r="E34" s="146"/>
      <c r="F34" s="143"/>
      <c r="G34" s="142"/>
      <c r="H34" s="145"/>
      <c r="I34" s="145"/>
    </row>
    <row r="35" spans="2:9" ht="17.25" thickTop="1" thickBot="1" x14ac:dyDescent="0.3">
      <c r="B35" s="230" t="s">
        <v>997</v>
      </c>
      <c r="C35" s="458"/>
      <c r="D35" s="144"/>
      <c r="E35" s="146"/>
      <c r="F35" s="143"/>
      <c r="G35" s="142"/>
      <c r="H35" s="228"/>
      <c r="I35" s="228"/>
    </row>
    <row r="36" spans="2:9" ht="17.25" thickTop="1" thickBot="1" x14ac:dyDescent="0.3">
      <c r="B36" s="656" t="s">
        <v>995</v>
      </c>
      <c r="C36" s="458"/>
      <c r="D36" s="144"/>
      <c r="E36" s="146"/>
      <c r="F36" s="143"/>
      <c r="G36" s="142"/>
      <c r="H36" s="228"/>
      <c r="I36" s="228"/>
    </row>
    <row r="37" spans="2:9" ht="17.25" thickTop="1" thickBot="1" x14ac:dyDescent="0.3">
      <c r="B37" s="658" t="s">
        <v>999</v>
      </c>
      <c r="C37" s="458"/>
      <c r="D37" s="144"/>
      <c r="E37" s="146"/>
      <c r="F37" s="143"/>
      <c r="G37" s="142"/>
      <c r="H37" s="228"/>
      <c r="I37" s="228"/>
    </row>
    <row r="38" spans="2:9" ht="16.5" thickTop="1" thickBot="1" x14ac:dyDescent="0.25">
      <c r="B38" s="657" t="s">
        <v>1000</v>
      </c>
      <c r="C38" s="454"/>
      <c r="D38" s="228"/>
      <c r="E38" s="148"/>
      <c r="F38" s="149"/>
      <c r="G38" s="150"/>
      <c r="H38" s="149"/>
      <c r="I38" s="149"/>
    </row>
    <row r="39" spans="2:9" ht="16.5" thickTop="1" x14ac:dyDescent="0.25">
      <c r="B39" s="147"/>
      <c r="C39" s="139"/>
    </row>
    <row r="40" spans="2:9" x14ac:dyDescent="0.2">
      <c r="C40" s="139"/>
    </row>
  </sheetData>
  <mergeCells count="1">
    <mergeCell ref="B1:C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  <pageSetUpPr fitToPage="1"/>
  </sheetPr>
  <dimension ref="A1:CZ40945"/>
  <sheetViews>
    <sheetView workbookViewId="0">
      <selection activeCell="D2" sqref="D2:O2"/>
    </sheetView>
  </sheetViews>
  <sheetFormatPr defaultColWidth="16.33203125" defaultRowHeight="15" x14ac:dyDescent="0.2"/>
  <cols>
    <col min="1" max="1" width="16.88671875" style="71" customWidth="1"/>
    <col min="2" max="2" width="13.5546875" style="34" bestFit="1" customWidth="1"/>
    <col min="3" max="3" width="26" style="47" customWidth="1"/>
    <col min="4" max="4" width="11.44140625" style="34" customWidth="1"/>
    <col min="5" max="5" width="11.21875" style="34" customWidth="1"/>
    <col min="6" max="6" width="10.21875" style="34" customWidth="1"/>
    <col min="7" max="7" width="9.5546875" style="34" customWidth="1"/>
    <col min="8" max="8" width="10" style="34" customWidth="1"/>
    <col min="9" max="9" width="10.44140625" style="34" customWidth="1"/>
    <col min="10" max="10" width="10" style="34" bestFit="1" customWidth="1"/>
    <col min="11" max="11" width="9.88671875" style="34" customWidth="1"/>
    <col min="12" max="12" width="10.77734375" style="34" customWidth="1"/>
    <col min="13" max="13" width="9.21875" style="34" customWidth="1"/>
    <col min="14" max="15" width="9.88671875" style="34" customWidth="1"/>
    <col min="16" max="104" width="16.33203125" style="34"/>
    <col min="105" max="16384" width="16.33203125" style="35"/>
  </cols>
  <sheetData>
    <row r="1" spans="1:15" ht="24" customHeight="1" x14ac:dyDescent="0.2">
      <c r="A1" s="703" t="s">
        <v>979</v>
      </c>
      <c r="B1" s="704"/>
      <c r="C1" s="704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1:15" s="61" customFormat="1" ht="22.15" customHeight="1" x14ac:dyDescent="0.2">
      <c r="A2" s="65" t="s">
        <v>0</v>
      </c>
      <c r="B2" s="63" t="s">
        <v>1</v>
      </c>
      <c r="C2" s="64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</row>
    <row r="3" spans="1:15" ht="25.15" customHeight="1" x14ac:dyDescent="0.2">
      <c r="A3" s="497" t="s">
        <v>737</v>
      </c>
      <c r="B3" s="159"/>
      <c r="C3" s="160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</row>
    <row r="4" spans="1:15" ht="14.1" customHeight="1" x14ac:dyDescent="0.2">
      <c r="A4" s="53" t="s">
        <v>90</v>
      </c>
      <c r="B4" s="53" t="s">
        <v>91</v>
      </c>
      <c r="C4" s="47" t="s">
        <v>92</v>
      </c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</row>
    <row r="5" spans="1:15" ht="14.1" customHeight="1" x14ac:dyDescent="0.2">
      <c r="A5" s="53" t="s">
        <v>93</v>
      </c>
      <c r="B5" s="34" t="s">
        <v>94</v>
      </c>
      <c r="C5" s="47" t="s">
        <v>874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14.1" customHeight="1" x14ac:dyDescent="0.2">
      <c r="A6" s="53" t="s">
        <v>95</v>
      </c>
      <c r="B6" s="52" t="s">
        <v>96</v>
      </c>
      <c r="C6" s="47" t="s">
        <v>873</v>
      </c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</row>
    <row r="7" spans="1:15" ht="14.1" customHeight="1" x14ac:dyDescent="0.2">
      <c r="C7" s="72" t="s">
        <v>103</v>
      </c>
      <c r="D7" s="73">
        <f t="shared" ref="D7:O7" si="0">SUM(D4:D6)</f>
        <v>0</v>
      </c>
      <c r="E7" s="73">
        <f t="shared" si="0"/>
        <v>0</v>
      </c>
      <c r="F7" s="73">
        <f t="shared" si="0"/>
        <v>0</v>
      </c>
      <c r="G7" s="73">
        <f t="shared" si="0"/>
        <v>0</v>
      </c>
      <c r="H7" s="73">
        <f t="shared" si="0"/>
        <v>0</v>
      </c>
      <c r="I7" s="73">
        <f t="shared" si="0"/>
        <v>0</v>
      </c>
      <c r="J7" s="73">
        <f t="shared" si="0"/>
        <v>0</v>
      </c>
      <c r="K7" s="73">
        <f t="shared" si="0"/>
        <v>0</v>
      </c>
      <c r="L7" s="73">
        <f t="shared" si="0"/>
        <v>0</v>
      </c>
      <c r="M7" s="73">
        <f t="shared" si="0"/>
        <v>0</v>
      </c>
      <c r="N7" s="73">
        <f t="shared" si="0"/>
        <v>0</v>
      </c>
      <c r="O7" s="73">
        <f t="shared" si="0"/>
        <v>0</v>
      </c>
    </row>
    <row r="8" spans="1:15" s="60" customFormat="1" ht="14.1" customHeight="1" x14ac:dyDescent="0.2">
      <c r="A8" s="71"/>
      <c r="B8" s="34"/>
      <c r="C8" s="47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</row>
    <row r="9" spans="1:15" ht="14.1" customHeight="1" x14ac:dyDescent="0.2"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</row>
    <row r="10" spans="1:15" x14ac:dyDescent="0.2"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</row>
    <row r="11" spans="1:15" ht="15.75" x14ac:dyDescent="0.2">
      <c r="C11" s="72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</row>
    <row r="12" spans="1:15" ht="15.75" x14ac:dyDescent="0.2">
      <c r="C12" s="72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</row>
    <row r="16" spans="1:15" x14ac:dyDescent="0.2">
      <c r="A16" s="34"/>
    </row>
    <row r="17" spans="1:1" x14ac:dyDescent="0.2">
      <c r="A17" s="34"/>
    </row>
    <row r="40945" spans="1:1" x14ac:dyDescent="0.2">
      <c r="A40945" s="71">
        <f>SUM(A1:A40944)</f>
        <v>0</v>
      </c>
    </row>
  </sheetData>
  <mergeCells count="1">
    <mergeCell ref="A1:C1"/>
  </mergeCells>
  <pageMargins left="1" right="0" top="1" bottom="1" header="0" footer="0"/>
  <pageSetup scale="58" firstPageNumber="6" orientation="landscape" r:id="rId1"/>
  <headerFooter alignWithMargins="0">
    <oddFooter>&amp;L&amp;8&amp;F  &amp;A&amp;R&amp;8&amp;D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Z40948"/>
  <sheetViews>
    <sheetView workbookViewId="0">
      <selection activeCell="F15" sqref="F15"/>
    </sheetView>
  </sheetViews>
  <sheetFormatPr defaultColWidth="16.33203125" defaultRowHeight="15" x14ac:dyDescent="0.2"/>
  <cols>
    <col min="1" max="1" width="19.77734375" style="49" customWidth="1"/>
    <col min="2" max="2" width="14" style="459" customWidth="1"/>
    <col min="3" max="3" width="20.6640625" style="47" customWidth="1"/>
    <col min="4" max="4" width="11.33203125" style="459" customWidth="1"/>
    <col min="5" max="6" width="11.44140625" style="459" customWidth="1"/>
    <col min="7" max="7" width="10.21875" style="459" customWidth="1"/>
    <col min="8" max="8" width="10" style="459" customWidth="1"/>
    <col min="9" max="9" width="11" style="459" customWidth="1"/>
    <col min="10" max="10" width="11.21875" style="459" customWidth="1"/>
    <col min="11" max="11" width="10.77734375" style="459" customWidth="1"/>
    <col min="12" max="12" width="10.21875" style="459" customWidth="1"/>
    <col min="13" max="13" width="10.77734375" style="459" customWidth="1"/>
    <col min="14" max="15" width="11.109375" style="459" customWidth="1"/>
    <col min="16" max="104" width="16.33203125" style="459"/>
    <col min="105" max="16384" width="16.33203125" style="35"/>
  </cols>
  <sheetData>
    <row r="1" spans="1:96" ht="20.45" customHeight="1" x14ac:dyDescent="0.2">
      <c r="A1" s="705" t="s">
        <v>961</v>
      </c>
      <c r="B1" s="706"/>
      <c r="C1" s="70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1:96" s="61" customFormat="1" ht="27" customHeight="1" x14ac:dyDescent="0.2">
      <c r="A2" s="63" t="s">
        <v>0</v>
      </c>
      <c r="B2" s="63" t="s">
        <v>1</v>
      </c>
      <c r="C2" s="64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4"/>
    </row>
    <row r="3" spans="1:96" s="61" customFormat="1" ht="29.45" customHeight="1" x14ac:dyDescent="0.2">
      <c r="A3" s="42" t="s">
        <v>962</v>
      </c>
      <c r="B3" s="460"/>
      <c r="C3" s="461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</row>
    <row r="4" spans="1:96" ht="15.75" x14ac:dyDescent="0.2">
      <c r="A4" s="42" t="s">
        <v>1221</v>
      </c>
      <c r="B4" s="460"/>
      <c r="C4" s="461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48"/>
      <c r="BY4" s="48"/>
      <c r="BZ4" s="48"/>
      <c r="CA4" s="48"/>
      <c r="CB4" s="48"/>
      <c r="CC4" s="48"/>
      <c r="CD4" s="48"/>
      <c r="CE4" s="48"/>
      <c r="CF4" s="48"/>
      <c r="CG4" s="48"/>
      <c r="CH4" s="48"/>
      <c r="CI4" s="48"/>
      <c r="CJ4" s="48"/>
      <c r="CK4" s="48"/>
      <c r="CL4" s="48"/>
      <c r="CM4" s="48"/>
      <c r="CN4" s="48"/>
      <c r="CO4" s="48"/>
      <c r="CP4" s="48"/>
      <c r="CQ4" s="48"/>
      <c r="CR4" s="48"/>
    </row>
    <row r="5" spans="1:96" ht="15.75" x14ac:dyDescent="0.2">
      <c r="A5" s="42" t="s">
        <v>963</v>
      </c>
      <c r="B5" s="460"/>
      <c r="C5" s="461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  <c r="CA5" s="48"/>
      <c r="CB5" s="48"/>
      <c r="CC5" s="48"/>
      <c r="CD5" s="48"/>
      <c r="CE5" s="48"/>
      <c r="CF5" s="48"/>
      <c r="CG5" s="48"/>
      <c r="CH5" s="48"/>
      <c r="CI5" s="48"/>
      <c r="CJ5" s="48"/>
      <c r="CK5" s="48"/>
      <c r="CL5" s="48"/>
      <c r="CM5" s="48"/>
      <c r="CN5" s="48"/>
      <c r="CO5" s="48"/>
      <c r="CP5" s="48"/>
      <c r="CQ5" s="48"/>
      <c r="CR5" s="48"/>
    </row>
    <row r="6" spans="1:96" ht="15.75" x14ac:dyDescent="0.2">
      <c r="A6" s="42" t="s">
        <v>964</v>
      </c>
      <c r="B6" s="460"/>
      <c r="C6" s="461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</row>
    <row r="7" spans="1:96" ht="15.75" x14ac:dyDescent="0.2">
      <c r="A7" s="42"/>
      <c r="B7" s="460"/>
      <c r="C7" s="461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</row>
    <row r="8" spans="1:96" ht="14.1" customHeight="1" x14ac:dyDescent="0.2">
      <c r="A8" s="49">
        <v>6621796526</v>
      </c>
      <c r="B8" s="68">
        <v>1005452836</v>
      </c>
      <c r="C8" s="47" t="s">
        <v>965</v>
      </c>
      <c r="D8" s="62"/>
      <c r="E8" s="62"/>
      <c r="F8" s="62"/>
      <c r="H8" s="62"/>
      <c r="I8" s="62"/>
      <c r="J8" s="62"/>
      <c r="K8" s="62"/>
      <c r="L8" s="62"/>
      <c r="M8" s="62"/>
      <c r="N8" s="62"/>
      <c r="O8" s="62"/>
    </row>
    <row r="9" spans="1:96" x14ac:dyDescent="0.2">
      <c r="A9" s="49">
        <v>6624007528</v>
      </c>
      <c r="B9" s="68">
        <v>60261911</v>
      </c>
      <c r="C9" s="47" t="s">
        <v>980</v>
      </c>
      <c r="D9" s="62"/>
      <c r="E9" s="62"/>
      <c r="F9" s="62"/>
      <c r="H9" s="62"/>
      <c r="I9" s="62"/>
      <c r="J9" s="62"/>
      <c r="K9" s="62"/>
      <c r="L9" s="62"/>
      <c r="M9" s="62"/>
      <c r="N9" s="62"/>
      <c r="O9" s="62"/>
    </row>
    <row r="10" spans="1:96" ht="15.75" x14ac:dyDescent="0.25">
      <c r="C10" s="22" t="s">
        <v>103</v>
      </c>
      <c r="D10" s="127">
        <f t="shared" ref="D10:N10" si="0">SUM(D8:D9)</f>
        <v>0</v>
      </c>
      <c r="E10" s="127">
        <f>SUM(E8:E9)</f>
        <v>0</v>
      </c>
      <c r="F10" s="127">
        <f t="shared" si="0"/>
        <v>0</v>
      </c>
      <c r="G10" s="127">
        <f>SUM(G8:G9)</f>
        <v>0</v>
      </c>
      <c r="H10" s="127">
        <f>SUM(H8:H9)</f>
        <v>0</v>
      </c>
      <c r="I10" s="127">
        <f t="shared" si="0"/>
        <v>0</v>
      </c>
      <c r="J10" s="127">
        <f t="shared" si="0"/>
        <v>0</v>
      </c>
      <c r="K10" s="127">
        <f t="shared" si="0"/>
        <v>0</v>
      </c>
      <c r="L10" s="127">
        <f t="shared" si="0"/>
        <v>0</v>
      </c>
      <c r="M10" s="127">
        <f t="shared" si="0"/>
        <v>0</v>
      </c>
      <c r="N10" s="127">
        <f t="shared" si="0"/>
        <v>0</v>
      </c>
      <c r="O10" s="127">
        <f>SUM(O8:O9)</f>
        <v>0</v>
      </c>
    </row>
    <row r="11" spans="1:96" x14ac:dyDescent="0.2"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0"/>
      <c r="Q11" s="60"/>
      <c r="R11" s="60"/>
    </row>
    <row r="12" spans="1:96" x14ac:dyDescent="0.2"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</row>
    <row r="14" spans="1:96" ht="15.75" x14ac:dyDescent="0.2">
      <c r="C14" s="72"/>
      <c r="D14" s="62"/>
      <c r="E14" s="62"/>
      <c r="F14" s="62"/>
      <c r="G14" s="62"/>
      <c r="H14" s="62"/>
      <c r="I14" s="62"/>
      <c r="K14" s="62"/>
      <c r="L14" s="62"/>
      <c r="M14" s="62"/>
      <c r="N14" s="62"/>
      <c r="O14" s="62"/>
    </row>
    <row r="15" spans="1:96" x14ac:dyDescent="0.2">
      <c r="C15" s="501"/>
    </row>
    <row r="16" spans="1:96" ht="15.75" x14ac:dyDescent="0.2">
      <c r="A16" s="70"/>
      <c r="C16" s="501"/>
    </row>
    <row r="40948" spans="1:1" x14ac:dyDescent="0.2">
      <c r="A40948" s="49">
        <f>SUM(A1:A40947)</f>
        <v>13245804054</v>
      </c>
    </row>
  </sheetData>
  <mergeCells count="1">
    <mergeCell ref="A1:C1"/>
  </mergeCells>
  <pageMargins left="0.7" right="0.7" top="0.75" bottom="0.75" header="0.3" footer="0.3"/>
  <pageSetup orientation="portrait" r:id="rId1"/>
  <rowBreaks count="1" manualBreakCount="1">
    <brk id="12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  <pageSetUpPr fitToPage="1"/>
  </sheetPr>
  <dimension ref="A1:CW133"/>
  <sheetViews>
    <sheetView zoomScale="90" zoomScaleNormal="90" workbookViewId="0">
      <pane ySplit="2" topLeftCell="A3" activePane="bottomLeft" state="frozen"/>
      <selection pane="bottomLeft" activeCell="D24" sqref="D24"/>
    </sheetView>
  </sheetViews>
  <sheetFormatPr defaultColWidth="16.33203125" defaultRowHeight="15" x14ac:dyDescent="0.2"/>
  <cols>
    <col min="1" max="1" width="14" style="49" customWidth="1"/>
    <col min="2" max="2" width="24.88671875" style="50" bestFit="1" customWidth="1"/>
    <col min="3" max="3" width="39" style="47" customWidth="1"/>
    <col min="4" max="5" width="14.5546875" style="62" customWidth="1"/>
    <col min="6" max="6" width="15.21875" style="62" customWidth="1"/>
    <col min="7" max="9" width="14.5546875" style="62" customWidth="1"/>
    <col min="10" max="10" width="14.5546875" style="113" customWidth="1"/>
    <col min="11" max="13" width="14.5546875" style="62" bestFit="1" customWidth="1"/>
    <col min="14" max="14" width="14.5546875" style="62" customWidth="1"/>
    <col min="15" max="15" width="14.5546875" style="62" bestFit="1" customWidth="1"/>
    <col min="16" max="101" width="16.33203125" style="34"/>
    <col min="102" max="16384" width="16.33203125" style="35"/>
  </cols>
  <sheetData>
    <row r="1" spans="1:101" ht="18" x14ac:dyDescent="0.25">
      <c r="A1" s="709" t="s">
        <v>767</v>
      </c>
      <c r="B1" s="710"/>
      <c r="C1" s="710"/>
      <c r="D1" s="236"/>
      <c r="E1" s="236"/>
      <c r="F1" s="236"/>
      <c r="G1" s="236"/>
      <c r="H1" s="236"/>
      <c r="I1" s="236"/>
      <c r="J1" s="237"/>
      <c r="K1" s="236"/>
      <c r="L1" s="238"/>
      <c r="M1" s="236"/>
      <c r="N1" s="236"/>
      <c r="O1" s="236"/>
    </row>
    <row r="2" spans="1:101" s="61" customFormat="1" ht="33" customHeight="1" x14ac:dyDescent="0.2">
      <c r="A2" s="239" t="s">
        <v>0</v>
      </c>
      <c r="B2" s="240" t="s">
        <v>729</v>
      </c>
      <c r="C2" s="241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  <c r="P2" s="473"/>
      <c r="Q2" s="473"/>
      <c r="R2" s="473"/>
      <c r="S2" s="473"/>
      <c r="T2" s="473"/>
      <c r="U2" s="473"/>
      <c r="V2" s="473"/>
      <c r="W2" s="473"/>
      <c r="X2" s="473"/>
      <c r="Y2" s="473"/>
      <c r="Z2" s="473"/>
      <c r="AA2" s="473"/>
      <c r="AB2" s="473"/>
      <c r="AC2" s="473"/>
      <c r="AD2" s="473"/>
      <c r="AE2" s="473"/>
      <c r="AF2" s="473"/>
      <c r="AG2" s="473"/>
      <c r="AH2" s="473"/>
      <c r="AI2" s="473"/>
      <c r="AJ2" s="473"/>
      <c r="AK2" s="473"/>
      <c r="AL2" s="473"/>
      <c r="AM2" s="473"/>
      <c r="AN2" s="473"/>
      <c r="AO2" s="473"/>
    </row>
    <row r="3" spans="1:101" ht="18" x14ac:dyDescent="0.25">
      <c r="A3" s="242" t="s">
        <v>1172</v>
      </c>
      <c r="B3" s="243"/>
      <c r="C3" s="244"/>
      <c r="D3" s="245"/>
      <c r="E3" s="246"/>
      <c r="F3" s="247"/>
      <c r="G3" s="248"/>
      <c r="H3" s="248"/>
      <c r="I3" s="248"/>
      <c r="J3" s="237"/>
      <c r="K3" s="248"/>
      <c r="L3" s="248"/>
      <c r="M3" s="248"/>
      <c r="N3" s="248"/>
      <c r="O3" s="24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</row>
    <row r="4" spans="1:101" s="57" customFormat="1" ht="18" x14ac:dyDescent="0.25">
      <c r="A4" s="249">
        <v>4127678957</v>
      </c>
      <c r="B4" s="250">
        <v>21</v>
      </c>
      <c r="C4" s="251" t="s">
        <v>766</v>
      </c>
      <c r="D4" s="252"/>
      <c r="E4" s="252"/>
      <c r="F4" s="252"/>
      <c r="G4" s="252"/>
      <c r="H4" s="252"/>
      <c r="I4" s="252"/>
      <c r="J4" s="237"/>
      <c r="K4" s="252"/>
      <c r="L4" s="252"/>
      <c r="M4" s="252"/>
      <c r="N4" s="252"/>
      <c r="O4" s="252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</row>
    <row r="5" spans="1:101" s="57" customFormat="1" ht="18" x14ac:dyDescent="0.25">
      <c r="A5" s="249">
        <v>4125329050</v>
      </c>
      <c r="B5" s="250">
        <v>1008881539</v>
      </c>
      <c r="C5" s="251" t="s">
        <v>782</v>
      </c>
      <c r="D5" s="252"/>
      <c r="E5" s="252"/>
      <c r="F5" s="252"/>
      <c r="G5" s="252"/>
      <c r="H5" s="252"/>
      <c r="I5" s="252"/>
      <c r="J5" s="237"/>
      <c r="K5" s="252"/>
      <c r="L5" s="252"/>
      <c r="M5" s="252"/>
      <c r="N5" s="252"/>
      <c r="O5" s="252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</row>
    <row r="6" spans="1:101" s="57" customFormat="1" ht="18" x14ac:dyDescent="0.25">
      <c r="A6" s="249">
        <v>4122860400</v>
      </c>
      <c r="B6" s="250">
        <v>1009992292</v>
      </c>
      <c r="C6" s="251" t="s">
        <v>784</v>
      </c>
      <c r="D6" s="252"/>
      <c r="E6" s="252"/>
      <c r="F6" s="252"/>
      <c r="G6" s="252"/>
      <c r="H6" s="252"/>
      <c r="I6" s="252"/>
      <c r="J6" s="237"/>
      <c r="K6" s="252"/>
      <c r="L6" s="252"/>
      <c r="M6" s="252"/>
      <c r="N6" s="252"/>
      <c r="O6" s="252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  <c r="BY6" s="58"/>
      <c r="BZ6" s="58"/>
      <c r="CA6" s="58"/>
      <c r="CB6" s="58"/>
      <c r="CC6" s="58"/>
      <c r="CD6" s="58"/>
      <c r="CE6" s="58"/>
      <c r="CF6" s="58"/>
      <c r="CG6" s="58"/>
      <c r="CH6" s="58"/>
      <c r="CI6" s="58"/>
      <c r="CJ6" s="58"/>
      <c r="CK6" s="58"/>
      <c r="CL6" s="58"/>
      <c r="CM6" s="58"/>
      <c r="CN6" s="58"/>
      <c r="CO6" s="58"/>
      <c r="CP6" s="58"/>
      <c r="CQ6" s="58"/>
      <c r="CR6" s="58"/>
      <c r="CS6" s="58"/>
      <c r="CT6" s="58"/>
    </row>
    <row r="7" spans="1:101" s="57" customFormat="1" ht="18" x14ac:dyDescent="0.25">
      <c r="A7" s="249">
        <v>4123102589</v>
      </c>
      <c r="B7" s="250">
        <v>1009986999</v>
      </c>
      <c r="C7" s="251" t="s">
        <v>783</v>
      </c>
      <c r="D7" s="252"/>
      <c r="E7" s="252"/>
      <c r="F7" s="252"/>
      <c r="G7" s="252"/>
      <c r="H7" s="252"/>
      <c r="I7" s="252"/>
      <c r="J7" s="237"/>
      <c r="K7" s="252"/>
      <c r="L7" s="252"/>
      <c r="M7" s="252"/>
      <c r="N7" s="252"/>
      <c r="O7" s="252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  <c r="CJ7" s="58"/>
      <c r="CK7" s="58"/>
      <c r="CL7" s="58"/>
      <c r="CM7" s="58"/>
      <c r="CN7" s="58"/>
      <c r="CO7" s="58"/>
      <c r="CP7" s="58"/>
      <c r="CQ7" s="58"/>
      <c r="CR7" s="58"/>
      <c r="CS7" s="58"/>
      <c r="CT7" s="58"/>
    </row>
    <row r="8" spans="1:101" s="57" customFormat="1" ht="18" x14ac:dyDescent="0.25">
      <c r="A8" s="249"/>
      <c r="B8" s="250"/>
      <c r="C8" s="251"/>
      <c r="D8" s="252"/>
      <c r="E8" s="252"/>
      <c r="F8" s="252"/>
      <c r="G8" s="252"/>
      <c r="H8" s="252"/>
      <c r="I8" s="252"/>
      <c r="J8" s="237"/>
      <c r="K8" s="252"/>
      <c r="L8" s="252"/>
      <c r="M8" s="252"/>
      <c r="N8" s="252"/>
      <c r="O8" s="252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</row>
    <row r="9" spans="1:101" s="57" customFormat="1" ht="18" x14ac:dyDescent="0.25">
      <c r="A9" s="249"/>
      <c r="B9" s="250"/>
      <c r="C9" s="251"/>
      <c r="D9" s="252"/>
      <c r="E9" s="252"/>
      <c r="F9" s="252"/>
      <c r="G9" s="252"/>
      <c r="H9" s="252"/>
      <c r="I9" s="252"/>
      <c r="J9" s="237"/>
      <c r="K9" s="252"/>
      <c r="L9" s="252"/>
      <c r="M9" s="252"/>
      <c r="N9" s="252"/>
      <c r="O9" s="252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</row>
    <row r="10" spans="1:101" s="91" customFormat="1" ht="18" x14ac:dyDescent="0.25">
      <c r="A10" s="254" t="s">
        <v>1173</v>
      </c>
      <c r="B10" s="255"/>
      <c r="C10" s="256"/>
      <c r="D10" s="257"/>
      <c r="E10" s="257"/>
      <c r="F10" s="258"/>
      <c r="G10" s="259"/>
      <c r="H10" s="259"/>
      <c r="I10" s="257"/>
      <c r="J10" s="260"/>
      <c r="K10" s="259"/>
      <c r="L10" s="259"/>
      <c r="M10" s="257"/>
      <c r="N10" s="257"/>
      <c r="O10" s="257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69"/>
      <c r="CU10" s="69"/>
      <c r="CV10" s="69"/>
      <c r="CW10" s="69"/>
    </row>
    <row r="11" spans="1:101" s="39" customFormat="1" ht="18" x14ac:dyDescent="0.25">
      <c r="A11" s="261">
        <v>4125322665</v>
      </c>
      <c r="B11" s="262">
        <v>1009994792</v>
      </c>
      <c r="C11" s="244" t="s">
        <v>773</v>
      </c>
      <c r="D11" s="252"/>
      <c r="E11" s="263"/>
      <c r="F11" s="264"/>
      <c r="G11" s="265"/>
      <c r="H11" s="265"/>
      <c r="I11" s="252"/>
      <c r="J11" s="266"/>
      <c r="K11" s="265"/>
      <c r="L11" s="265"/>
      <c r="M11" s="252"/>
      <c r="N11" s="252"/>
      <c r="O11" s="252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</row>
    <row r="12" spans="1:101" s="39" customFormat="1" ht="18" x14ac:dyDescent="0.25">
      <c r="A12" s="261">
        <v>4127678262</v>
      </c>
      <c r="B12" s="262">
        <v>1008923676</v>
      </c>
      <c r="C12" s="244" t="s">
        <v>774</v>
      </c>
      <c r="D12" s="252"/>
      <c r="E12" s="263"/>
      <c r="F12" s="264"/>
      <c r="G12" s="265"/>
      <c r="H12" s="265"/>
      <c r="I12" s="252"/>
      <c r="J12" s="266"/>
      <c r="K12" s="265"/>
      <c r="L12" s="265"/>
      <c r="M12" s="252"/>
      <c r="N12" s="252"/>
      <c r="O12" s="252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  <c r="CC12" s="38"/>
      <c r="CD12" s="38"/>
      <c r="CE12" s="38"/>
      <c r="CF12" s="38"/>
      <c r="CG12" s="38"/>
      <c r="CH12" s="38"/>
      <c r="CI12" s="38"/>
      <c r="CJ12" s="38"/>
      <c r="CK12" s="38"/>
      <c r="CL12" s="38"/>
      <c r="CM12" s="38"/>
      <c r="CN12" s="38"/>
      <c r="CO12" s="38"/>
      <c r="CP12" s="38"/>
      <c r="CQ12" s="38"/>
      <c r="CR12" s="38"/>
      <c r="CS12" s="38"/>
      <c r="CT12" s="38"/>
      <c r="CU12" s="38"/>
      <c r="CV12" s="38"/>
      <c r="CW12" s="38"/>
    </row>
    <row r="13" spans="1:101" s="57" customFormat="1" ht="18" x14ac:dyDescent="0.25">
      <c r="A13" s="249">
        <v>4127678574</v>
      </c>
      <c r="B13" s="250">
        <v>1009995010</v>
      </c>
      <c r="C13" s="251" t="s">
        <v>775</v>
      </c>
      <c r="D13" s="252"/>
      <c r="E13" s="252"/>
      <c r="F13" s="252"/>
      <c r="G13" s="252"/>
      <c r="H13" s="252"/>
      <c r="I13" s="252"/>
      <c r="J13" s="266"/>
      <c r="K13" s="252"/>
      <c r="L13" s="252"/>
      <c r="M13" s="252"/>
      <c r="N13" s="252"/>
      <c r="O13" s="252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58"/>
      <c r="CR13" s="58"/>
      <c r="CS13" s="58"/>
      <c r="CT13" s="58"/>
    </row>
    <row r="14" spans="1:101" s="57" customFormat="1" ht="18" x14ac:dyDescent="0.25">
      <c r="A14" s="249">
        <v>4127916942</v>
      </c>
      <c r="B14" s="250">
        <v>1008998295</v>
      </c>
      <c r="C14" s="251" t="s">
        <v>819</v>
      </c>
      <c r="D14" s="252"/>
      <c r="E14" s="252"/>
      <c r="F14" s="252"/>
      <c r="G14" s="252"/>
      <c r="H14" s="252"/>
      <c r="I14" s="252"/>
      <c r="J14" s="266"/>
      <c r="K14" s="252"/>
      <c r="L14" s="252"/>
      <c r="M14" s="252"/>
      <c r="N14" s="252"/>
      <c r="O14" s="252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</row>
    <row r="15" spans="1:101" s="57" customFormat="1" ht="18" x14ac:dyDescent="0.25">
      <c r="A15" s="249"/>
      <c r="B15" s="250"/>
      <c r="C15" s="251"/>
      <c r="D15" s="252"/>
      <c r="E15" s="252"/>
      <c r="F15" s="252"/>
      <c r="G15" s="252"/>
      <c r="H15" s="252"/>
      <c r="I15" s="252"/>
      <c r="J15" s="237"/>
      <c r="K15" s="252"/>
      <c r="L15" s="252"/>
      <c r="M15" s="252"/>
      <c r="N15" s="252"/>
      <c r="O15" s="252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</row>
    <row r="16" spans="1:101" s="91" customFormat="1" ht="18" x14ac:dyDescent="0.25">
      <c r="A16" s="254" t="s">
        <v>1174</v>
      </c>
      <c r="B16" s="255"/>
      <c r="C16" s="256"/>
      <c r="D16" s="257"/>
      <c r="E16" s="267"/>
      <c r="F16" s="258"/>
      <c r="G16" s="259"/>
      <c r="H16" s="259"/>
      <c r="I16" s="257"/>
      <c r="J16" s="260"/>
      <c r="K16" s="259"/>
      <c r="L16" s="259"/>
      <c r="M16" s="257"/>
      <c r="N16" s="257"/>
      <c r="O16" s="257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</row>
    <row r="17" spans="1:101" s="57" customFormat="1" ht="18" x14ac:dyDescent="0.25">
      <c r="A17" s="249">
        <v>4121587505</v>
      </c>
      <c r="B17" s="250">
        <v>1008712539</v>
      </c>
      <c r="C17" s="251" t="s">
        <v>769</v>
      </c>
      <c r="D17" s="252"/>
      <c r="E17" s="252"/>
      <c r="F17" s="252"/>
      <c r="G17" s="252"/>
      <c r="H17" s="252"/>
      <c r="I17" s="252"/>
      <c r="J17" s="237"/>
      <c r="K17" s="252"/>
      <c r="L17" s="252"/>
      <c r="M17" s="252"/>
      <c r="N17" s="252"/>
      <c r="O17" s="252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</row>
    <row r="18" spans="1:101" ht="18" x14ac:dyDescent="0.25">
      <c r="A18" s="268">
        <v>4121835093</v>
      </c>
      <c r="B18" s="269">
        <v>1009994968</v>
      </c>
      <c r="C18" s="251" t="s">
        <v>770</v>
      </c>
      <c r="D18" s="252"/>
      <c r="E18" s="252"/>
      <c r="F18" s="252"/>
      <c r="G18" s="252"/>
      <c r="H18" s="252"/>
      <c r="I18" s="252"/>
      <c r="J18" s="237"/>
      <c r="K18" s="252"/>
      <c r="L18" s="252"/>
      <c r="M18" s="252"/>
      <c r="N18" s="252"/>
      <c r="O18" s="25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CU18" s="35"/>
      <c r="CV18" s="35"/>
      <c r="CW18" s="35"/>
    </row>
    <row r="19" spans="1:101" ht="18" x14ac:dyDescent="0.25">
      <c r="A19" s="270">
        <v>4127678608</v>
      </c>
      <c r="B19" s="269">
        <v>29</v>
      </c>
      <c r="C19" s="251" t="s">
        <v>772</v>
      </c>
      <c r="D19" s="252"/>
      <c r="E19" s="252"/>
      <c r="F19" s="252"/>
      <c r="G19" s="252"/>
      <c r="H19" s="252"/>
      <c r="I19" s="252"/>
      <c r="J19" s="237"/>
      <c r="K19" s="252"/>
      <c r="L19" s="252"/>
      <c r="M19" s="252"/>
      <c r="N19" s="252"/>
      <c r="O19" s="25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CU19" s="35"/>
      <c r="CV19" s="35"/>
      <c r="CW19" s="35"/>
    </row>
    <row r="20" spans="1:101" ht="18" x14ac:dyDescent="0.25">
      <c r="A20" s="268">
        <v>4127678666</v>
      </c>
      <c r="B20" s="269">
        <v>1008935019</v>
      </c>
      <c r="C20" s="251" t="s">
        <v>823</v>
      </c>
      <c r="D20" s="252"/>
      <c r="E20" s="252"/>
      <c r="F20" s="252"/>
      <c r="G20" s="252"/>
      <c r="H20" s="252"/>
      <c r="I20" s="252"/>
      <c r="J20" s="237"/>
      <c r="K20" s="252"/>
      <c r="L20" s="252"/>
      <c r="M20" s="252"/>
      <c r="N20" s="252"/>
      <c r="O20" s="25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CU20" s="35"/>
      <c r="CV20" s="35"/>
      <c r="CW20" s="35"/>
    </row>
    <row r="21" spans="1:101" ht="18" x14ac:dyDescent="0.25">
      <c r="A21" s="283">
        <v>4125365645</v>
      </c>
      <c r="B21" s="284">
        <v>1010575489</v>
      </c>
      <c r="C21" s="251" t="s">
        <v>1166</v>
      </c>
      <c r="D21" s="265"/>
      <c r="E21" s="563"/>
      <c r="F21" s="265"/>
      <c r="G21" s="265"/>
      <c r="H21" s="265"/>
      <c r="I21" s="563"/>
      <c r="J21" s="266"/>
      <c r="K21" s="265"/>
      <c r="L21" s="265"/>
      <c r="M21" s="265"/>
      <c r="N21" s="563"/>
      <c r="O21" s="265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587"/>
      <c r="AQ21" s="587"/>
      <c r="AR21" s="587"/>
      <c r="AS21" s="587"/>
      <c r="AT21" s="587"/>
      <c r="AU21" s="587"/>
      <c r="AV21" s="587"/>
      <c r="AW21" s="587"/>
      <c r="AX21" s="587"/>
      <c r="AY21" s="587"/>
      <c r="AZ21" s="587"/>
      <c r="BA21" s="587"/>
      <c r="BB21" s="587"/>
      <c r="BC21" s="587"/>
      <c r="BD21" s="587"/>
      <c r="BE21" s="587"/>
      <c r="BF21" s="587"/>
      <c r="BG21" s="587"/>
      <c r="BH21" s="587"/>
      <c r="BI21" s="587"/>
      <c r="BJ21" s="587"/>
      <c r="BK21" s="587"/>
      <c r="BL21" s="587"/>
      <c r="BM21" s="587"/>
      <c r="BN21" s="587"/>
      <c r="BO21" s="587"/>
      <c r="BP21" s="587"/>
      <c r="BQ21" s="587"/>
      <c r="BR21" s="587"/>
      <c r="BS21" s="587"/>
      <c r="BT21" s="587"/>
      <c r="BU21" s="587"/>
      <c r="BV21" s="587"/>
      <c r="BW21" s="587"/>
      <c r="BX21" s="587"/>
      <c r="BY21" s="587"/>
      <c r="BZ21" s="587"/>
      <c r="CA21" s="587"/>
      <c r="CB21" s="587"/>
      <c r="CC21" s="587"/>
      <c r="CD21" s="587"/>
      <c r="CE21" s="587"/>
      <c r="CF21" s="587"/>
      <c r="CG21" s="587"/>
      <c r="CH21" s="587"/>
      <c r="CI21" s="587"/>
      <c r="CJ21" s="587"/>
      <c r="CK21" s="587"/>
      <c r="CL21" s="587"/>
      <c r="CM21" s="587"/>
      <c r="CN21" s="587"/>
      <c r="CO21" s="587"/>
      <c r="CP21" s="587"/>
      <c r="CQ21" s="587"/>
      <c r="CR21" s="587"/>
      <c r="CS21" s="587"/>
      <c r="CT21" s="587"/>
      <c r="CU21" s="587"/>
      <c r="CV21" s="587"/>
      <c r="CW21" s="587"/>
    </row>
    <row r="22" spans="1:101" ht="18" x14ac:dyDescent="0.25">
      <c r="A22" s="283">
        <v>4121237185</v>
      </c>
      <c r="B22" s="284">
        <v>1010556374</v>
      </c>
      <c r="C22" s="251" t="s">
        <v>1167</v>
      </c>
      <c r="D22" s="265"/>
      <c r="E22" s="563"/>
      <c r="F22" s="265"/>
      <c r="G22" s="265"/>
      <c r="H22" s="265"/>
      <c r="I22" s="563"/>
      <c r="J22" s="266"/>
      <c r="K22" s="265"/>
      <c r="L22" s="265"/>
      <c r="M22" s="265"/>
      <c r="N22" s="563"/>
      <c r="O22" s="265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587"/>
      <c r="AQ22" s="587"/>
      <c r="AR22" s="587"/>
      <c r="AS22" s="587"/>
      <c r="AT22" s="587"/>
      <c r="AU22" s="587"/>
      <c r="AV22" s="587"/>
      <c r="AW22" s="587"/>
      <c r="AX22" s="587"/>
      <c r="AY22" s="587"/>
      <c r="AZ22" s="587"/>
      <c r="BA22" s="587"/>
      <c r="BB22" s="587"/>
      <c r="BC22" s="587"/>
      <c r="BD22" s="587"/>
      <c r="BE22" s="587"/>
      <c r="BF22" s="587"/>
      <c r="BG22" s="587"/>
      <c r="BH22" s="587"/>
      <c r="BI22" s="587"/>
      <c r="BJ22" s="587"/>
      <c r="BK22" s="587"/>
      <c r="BL22" s="587"/>
      <c r="BM22" s="587"/>
      <c r="BN22" s="587"/>
      <c r="BO22" s="587"/>
      <c r="BP22" s="587"/>
      <c r="BQ22" s="587"/>
      <c r="BR22" s="587"/>
      <c r="BS22" s="587"/>
      <c r="BT22" s="587"/>
      <c r="BU22" s="587"/>
      <c r="BV22" s="587"/>
      <c r="BW22" s="587"/>
      <c r="BX22" s="587"/>
      <c r="BY22" s="587"/>
      <c r="BZ22" s="587"/>
      <c r="CA22" s="587"/>
      <c r="CB22" s="587"/>
      <c r="CC22" s="587"/>
      <c r="CD22" s="587"/>
      <c r="CE22" s="587"/>
      <c r="CF22" s="587"/>
      <c r="CG22" s="587"/>
      <c r="CH22" s="587"/>
      <c r="CI22" s="587"/>
      <c r="CJ22" s="587"/>
      <c r="CK22" s="587"/>
      <c r="CL22" s="587"/>
      <c r="CM22" s="587"/>
      <c r="CN22" s="587"/>
      <c r="CO22" s="587"/>
      <c r="CP22" s="587"/>
      <c r="CQ22" s="587"/>
      <c r="CR22" s="587"/>
      <c r="CS22" s="587"/>
      <c r="CT22" s="587"/>
      <c r="CU22" s="587"/>
      <c r="CV22" s="587"/>
      <c r="CW22" s="587"/>
    </row>
    <row r="23" spans="1:101" ht="18" x14ac:dyDescent="0.25">
      <c r="A23" s="283">
        <v>4121924301</v>
      </c>
      <c r="B23" s="284" t="s">
        <v>1168</v>
      </c>
      <c r="C23" s="251" t="s">
        <v>1169</v>
      </c>
      <c r="D23" s="265"/>
      <c r="E23" s="563"/>
      <c r="F23" s="265"/>
      <c r="G23" s="265"/>
      <c r="H23" s="265"/>
      <c r="I23" s="563"/>
      <c r="J23" s="266"/>
      <c r="K23" s="265"/>
      <c r="L23" s="265"/>
      <c r="M23" s="265"/>
      <c r="N23" s="563"/>
      <c r="O23" s="265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587"/>
      <c r="AQ23" s="587"/>
      <c r="AR23" s="587"/>
      <c r="AS23" s="587"/>
      <c r="AT23" s="587"/>
      <c r="AU23" s="587"/>
      <c r="AV23" s="587"/>
      <c r="AW23" s="587"/>
      <c r="AX23" s="587"/>
      <c r="AY23" s="587"/>
      <c r="AZ23" s="587"/>
      <c r="BA23" s="587"/>
      <c r="BB23" s="587"/>
      <c r="BC23" s="587"/>
      <c r="BD23" s="587"/>
      <c r="BE23" s="587"/>
      <c r="BF23" s="587"/>
      <c r="BG23" s="587"/>
      <c r="BH23" s="587"/>
      <c r="BI23" s="587"/>
      <c r="BJ23" s="587"/>
      <c r="BK23" s="587"/>
      <c r="BL23" s="587"/>
      <c r="BM23" s="587"/>
      <c r="BN23" s="587"/>
      <c r="BO23" s="587"/>
      <c r="BP23" s="587"/>
      <c r="BQ23" s="587"/>
      <c r="BR23" s="587"/>
      <c r="BS23" s="587"/>
      <c r="BT23" s="587"/>
      <c r="BU23" s="587"/>
      <c r="BV23" s="587"/>
      <c r="BW23" s="587"/>
      <c r="BX23" s="587"/>
      <c r="BY23" s="587"/>
      <c r="BZ23" s="587"/>
      <c r="CA23" s="587"/>
      <c r="CB23" s="587"/>
      <c r="CC23" s="587"/>
      <c r="CD23" s="587"/>
      <c r="CE23" s="587"/>
      <c r="CF23" s="587"/>
      <c r="CG23" s="587"/>
      <c r="CH23" s="587"/>
      <c r="CI23" s="587"/>
      <c r="CJ23" s="587"/>
      <c r="CK23" s="587"/>
      <c r="CL23" s="587"/>
      <c r="CM23" s="587"/>
      <c r="CN23" s="587"/>
      <c r="CO23" s="587"/>
      <c r="CP23" s="587"/>
      <c r="CQ23" s="587"/>
      <c r="CR23" s="587"/>
      <c r="CS23" s="587"/>
      <c r="CT23" s="587"/>
      <c r="CU23" s="587"/>
      <c r="CV23" s="587"/>
      <c r="CW23" s="587"/>
    </row>
    <row r="24" spans="1:101" ht="18" x14ac:dyDescent="0.25">
      <c r="A24" s="283">
        <v>4120580056</v>
      </c>
      <c r="B24" s="284" t="s">
        <v>1170</v>
      </c>
      <c r="C24" s="251" t="s">
        <v>1171</v>
      </c>
      <c r="D24" s="265"/>
      <c r="E24" s="563"/>
      <c r="F24" s="265"/>
      <c r="G24" s="265"/>
      <c r="H24" s="265"/>
      <c r="I24" s="563"/>
      <c r="J24" s="266"/>
      <c r="K24" s="265"/>
      <c r="L24" s="265"/>
      <c r="M24" s="265"/>
      <c r="N24" s="563"/>
      <c r="O24" s="265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587"/>
      <c r="AQ24" s="587"/>
      <c r="AR24" s="587"/>
      <c r="AS24" s="587"/>
      <c r="AT24" s="587"/>
      <c r="AU24" s="587"/>
      <c r="AV24" s="587"/>
      <c r="AW24" s="587"/>
      <c r="AX24" s="587"/>
      <c r="AY24" s="587"/>
      <c r="AZ24" s="587"/>
      <c r="BA24" s="587"/>
      <c r="BB24" s="587"/>
      <c r="BC24" s="587"/>
      <c r="BD24" s="587"/>
      <c r="BE24" s="587"/>
      <c r="BF24" s="587"/>
      <c r="BG24" s="587"/>
      <c r="BH24" s="587"/>
      <c r="BI24" s="587"/>
      <c r="BJ24" s="587"/>
      <c r="BK24" s="587"/>
      <c r="BL24" s="587"/>
      <c r="BM24" s="587"/>
      <c r="BN24" s="587"/>
      <c r="BO24" s="587"/>
      <c r="BP24" s="587"/>
      <c r="BQ24" s="587"/>
      <c r="BR24" s="587"/>
      <c r="BS24" s="587"/>
      <c r="BT24" s="587"/>
      <c r="BU24" s="587"/>
      <c r="BV24" s="587"/>
      <c r="BW24" s="587"/>
      <c r="BX24" s="587"/>
      <c r="BY24" s="587"/>
      <c r="BZ24" s="587"/>
      <c r="CA24" s="587"/>
      <c r="CB24" s="587"/>
      <c r="CC24" s="587"/>
      <c r="CD24" s="587"/>
      <c r="CE24" s="587"/>
      <c r="CF24" s="587"/>
      <c r="CG24" s="587"/>
      <c r="CH24" s="587"/>
      <c r="CI24" s="587"/>
      <c r="CJ24" s="587"/>
      <c r="CK24" s="587"/>
      <c r="CL24" s="587"/>
      <c r="CM24" s="587"/>
      <c r="CN24" s="587"/>
      <c r="CO24" s="587"/>
      <c r="CP24" s="587"/>
      <c r="CQ24" s="587"/>
      <c r="CR24" s="587"/>
      <c r="CS24" s="587"/>
      <c r="CT24" s="587"/>
      <c r="CU24" s="587"/>
      <c r="CV24" s="587"/>
      <c r="CW24" s="587"/>
    </row>
    <row r="25" spans="1:101" ht="18" x14ac:dyDescent="0.25">
      <c r="A25" s="268"/>
      <c r="B25" s="269"/>
      <c r="C25" s="251"/>
      <c r="D25" s="252"/>
      <c r="E25" s="252"/>
      <c r="F25" s="252"/>
      <c r="G25" s="252"/>
      <c r="H25" s="252"/>
      <c r="I25" s="252"/>
      <c r="J25" s="237"/>
      <c r="K25" s="252"/>
      <c r="L25" s="252"/>
      <c r="M25" s="252"/>
      <c r="N25" s="252"/>
      <c r="O25" s="25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CU25" s="35"/>
      <c r="CV25" s="35"/>
      <c r="CW25" s="35"/>
    </row>
    <row r="26" spans="1:101" ht="18" x14ac:dyDescent="0.25">
      <c r="A26" s="271" t="s">
        <v>1175</v>
      </c>
      <c r="B26" s="272"/>
      <c r="C26" s="273"/>
      <c r="D26" s="257"/>
      <c r="E26" s="257"/>
      <c r="F26" s="257"/>
      <c r="G26" s="257"/>
      <c r="H26" s="257"/>
      <c r="I26" s="257"/>
      <c r="J26" s="260"/>
      <c r="K26" s="257"/>
      <c r="L26" s="257"/>
      <c r="M26" s="257"/>
      <c r="N26" s="257"/>
      <c r="O26" s="257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CU26" s="35"/>
      <c r="CV26" s="35"/>
      <c r="CW26" s="35"/>
    </row>
    <row r="27" spans="1:101" ht="18" x14ac:dyDescent="0.25">
      <c r="A27" s="268">
        <v>4124146487</v>
      </c>
      <c r="B27" s="269">
        <v>1010093394</v>
      </c>
      <c r="C27" s="251" t="s">
        <v>788</v>
      </c>
      <c r="D27" s="252"/>
      <c r="E27" s="252"/>
      <c r="F27" s="252"/>
      <c r="G27" s="252"/>
      <c r="H27" s="252"/>
      <c r="I27" s="252"/>
      <c r="J27" s="237"/>
      <c r="K27" s="252"/>
      <c r="L27" s="252"/>
      <c r="M27" s="252"/>
      <c r="N27" s="252"/>
      <c r="O27" s="25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CU27" s="35"/>
      <c r="CV27" s="35"/>
      <c r="CW27" s="35"/>
    </row>
    <row r="28" spans="1:101" ht="18" x14ac:dyDescent="0.25">
      <c r="A28" s="268">
        <v>4127963745</v>
      </c>
      <c r="B28" s="269">
        <v>1008998292</v>
      </c>
      <c r="C28" s="251" t="s">
        <v>822</v>
      </c>
      <c r="D28" s="252"/>
      <c r="E28" s="252"/>
      <c r="F28" s="252"/>
      <c r="G28" s="252"/>
      <c r="H28" s="252"/>
      <c r="I28" s="252"/>
      <c r="J28" s="237"/>
      <c r="K28" s="252"/>
      <c r="L28" s="252"/>
      <c r="M28" s="252"/>
      <c r="N28" s="252"/>
      <c r="O28" s="25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CU28" s="35"/>
      <c r="CV28" s="35"/>
      <c r="CW28" s="35"/>
    </row>
    <row r="29" spans="1:101" ht="18" x14ac:dyDescent="0.25">
      <c r="A29" s="274" t="s">
        <v>897</v>
      </c>
      <c r="B29" s="269">
        <v>4</v>
      </c>
      <c r="C29" s="251" t="s">
        <v>790</v>
      </c>
      <c r="D29" s="252"/>
      <c r="E29" s="252"/>
      <c r="F29" s="252"/>
      <c r="G29" s="252"/>
      <c r="H29" s="252"/>
      <c r="I29" s="252"/>
      <c r="J29" s="237"/>
      <c r="K29" s="252"/>
      <c r="L29" s="252"/>
      <c r="M29" s="252"/>
      <c r="N29" s="252"/>
      <c r="O29" s="25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CU29" s="35"/>
      <c r="CV29" s="35"/>
      <c r="CW29" s="35"/>
    </row>
    <row r="30" spans="1:101" ht="18" x14ac:dyDescent="0.25">
      <c r="A30" s="268">
        <v>4128627966</v>
      </c>
      <c r="B30" s="269">
        <v>1010089499</v>
      </c>
      <c r="C30" s="251" t="s">
        <v>794</v>
      </c>
      <c r="D30" s="252"/>
      <c r="E30" s="252"/>
      <c r="F30" s="252"/>
      <c r="G30" s="252"/>
      <c r="H30" s="252"/>
      <c r="I30" s="252"/>
      <c r="J30" s="237"/>
      <c r="K30" s="252"/>
      <c r="L30" s="252"/>
      <c r="M30" s="252"/>
      <c r="N30" s="252"/>
      <c r="O30" s="25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CU30" s="35"/>
      <c r="CV30" s="35"/>
      <c r="CW30" s="35"/>
    </row>
    <row r="31" spans="1:101" ht="18" x14ac:dyDescent="0.25">
      <c r="A31" s="268">
        <v>4120142728</v>
      </c>
      <c r="B31" s="269">
        <v>1008830333</v>
      </c>
      <c r="C31" s="251" t="s">
        <v>795</v>
      </c>
      <c r="D31" s="252"/>
      <c r="E31" s="252"/>
      <c r="F31" s="252"/>
      <c r="G31" s="252"/>
      <c r="H31" s="252"/>
      <c r="I31" s="252"/>
      <c r="J31" s="237"/>
      <c r="K31" s="252"/>
      <c r="L31" s="252"/>
      <c r="M31" s="252"/>
      <c r="N31" s="252"/>
      <c r="O31" s="25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CU31" s="35"/>
      <c r="CV31" s="35"/>
      <c r="CW31" s="35"/>
    </row>
    <row r="32" spans="1:101" ht="18" x14ac:dyDescent="0.25">
      <c r="A32" s="275"/>
      <c r="B32" s="269"/>
      <c r="C32" s="251"/>
      <c r="D32" s="265"/>
      <c r="E32" s="252"/>
      <c r="F32" s="265"/>
      <c r="G32" s="265"/>
      <c r="H32" s="265"/>
      <c r="I32" s="252"/>
      <c r="J32" s="237"/>
      <c r="K32" s="265"/>
      <c r="L32" s="265"/>
      <c r="M32" s="252"/>
      <c r="N32" s="252"/>
      <c r="O32" s="25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</row>
    <row r="33" spans="1:101" ht="18" x14ac:dyDescent="0.25">
      <c r="A33" s="254" t="s">
        <v>777</v>
      </c>
      <c r="B33" s="254" t="s">
        <v>1154</v>
      </c>
      <c r="C33" s="273"/>
      <c r="D33" s="259"/>
      <c r="E33" s="257"/>
      <c r="F33" s="259"/>
      <c r="G33" s="259"/>
      <c r="H33" s="259"/>
      <c r="I33" s="257"/>
      <c r="J33" s="260"/>
      <c r="K33" s="259"/>
      <c r="L33" s="259"/>
      <c r="M33" s="257"/>
      <c r="N33" s="257"/>
      <c r="O33" s="257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</row>
    <row r="34" spans="1:101" ht="18" x14ac:dyDescent="0.25">
      <c r="A34" s="275">
        <v>4124712327</v>
      </c>
      <c r="B34" s="269">
        <v>1009780883</v>
      </c>
      <c r="C34" s="251" t="s">
        <v>778</v>
      </c>
      <c r="D34" s="265"/>
      <c r="E34" s="252"/>
      <c r="F34" s="265"/>
      <c r="G34" s="265"/>
      <c r="H34" s="265"/>
      <c r="I34" s="252"/>
      <c r="J34" s="237"/>
      <c r="K34" s="265"/>
      <c r="L34" s="265"/>
      <c r="M34" s="252"/>
      <c r="N34" s="252"/>
      <c r="O34" s="25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</row>
    <row r="35" spans="1:101" ht="18" x14ac:dyDescent="0.25">
      <c r="A35" s="275">
        <v>4128987903</v>
      </c>
      <c r="B35" s="269" t="s">
        <v>791</v>
      </c>
      <c r="C35" s="251" t="s">
        <v>792</v>
      </c>
      <c r="D35" s="265"/>
      <c r="E35" s="252"/>
      <c r="F35" s="265"/>
      <c r="G35" s="265"/>
      <c r="H35" s="265"/>
      <c r="I35" s="252"/>
      <c r="J35" s="237"/>
      <c r="K35" s="265"/>
      <c r="L35" s="265"/>
      <c r="M35" s="252"/>
      <c r="N35" s="252"/>
      <c r="O35" s="25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</row>
    <row r="36" spans="1:101" ht="18" x14ac:dyDescent="0.25">
      <c r="A36" s="275">
        <v>4123804794</v>
      </c>
      <c r="B36" s="269" t="s">
        <v>1105</v>
      </c>
      <c r="C36" s="251" t="s">
        <v>1163</v>
      </c>
      <c r="D36" s="265"/>
      <c r="E36" s="563"/>
      <c r="F36" s="265"/>
      <c r="G36" s="265"/>
      <c r="H36" s="265"/>
      <c r="I36" s="563"/>
      <c r="J36" s="237"/>
      <c r="K36" s="265"/>
      <c r="L36" s="265"/>
      <c r="M36" s="563"/>
      <c r="N36" s="563"/>
      <c r="O36" s="563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586"/>
      <c r="AQ36" s="586"/>
      <c r="AR36" s="586"/>
      <c r="AS36" s="586"/>
      <c r="AT36" s="586"/>
      <c r="AU36" s="586"/>
      <c r="AV36" s="586"/>
      <c r="AW36" s="586"/>
      <c r="AX36" s="586"/>
      <c r="AY36" s="586"/>
      <c r="AZ36" s="586"/>
      <c r="BA36" s="586"/>
      <c r="BB36" s="586"/>
      <c r="BC36" s="586"/>
      <c r="BD36" s="586"/>
      <c r="BE36" s="586"/>
      <c r="BF36" s="586"/>
      <c r="BG36" s="586"/>
      <c r="BH36" s="586"/>
      <c r="BI36" s="586"/>
      <c r="BJ36" s="586"/>
      <c r="BK36" s="586"/>
      <c r="BL36" s="586"/>
      <c r="BM36" s="586"/>
      <c r="BN36" s="586"/>
      <c r="BO36" s="586"/>
      <c r="BP36" s="586"/>
      <c r="BQ36" s="586"/>
      <c r="BR36" s="586"/>
      <c r="BS36" s="586"/>
      <c r="BT36" s="586"/>
      <c r="BU36" s="586"/>
      <c r="BV36" s="586"/>
      <c r="BW36" s="586"/>
      <c r="BX36" s="586"/>
      <c r="BY36" s="586"/>
      <c r="BZ36" s="586"/>
      <c r="CA36" s="586"/>
      <c r="CB36" s="586"/>
      <c r="CC36" s="586"/>
      <c r="CD36" s="586"/>
      <c r="CE36" s="586"/>
      <c r="CF36" s="586"/>
      <c r="CG36" s="586"/>
      <c r="CH36" s="586"/>
      <c r="CI36" s="586"/>
      <c r="CJ36" s="586"/>
      <c r="CK36" s="586"/>
      <c r="CL36" s="586"/>
      <c r="CM36" s="586"/>
      <c r="CN36" s="586"/>
      <c r="CO36" s="586"/>
      <c r="CP36" s="586"/>
      <c r="CQ36" s="586"/>
      <c r="CR36" s="586"/>
      <c r="CS36" s="586"/>
      <c r="CT36" s="586"/>
      <c r="CU36" s="586"/>
      <c r="CV36" s="586"/>
      <c r="CW36" s="586"/>
    </row>
    <row r="37" spans="1:101" ht="18" x14ac:dyDescent="0.25">
      <c r="A37" s="275">
        <v>4127860757</v>
      </c>
      <c r="B37" s="269">
        <v>1010556422</v>
      </c>
      <c r="C37" s="318" t="s">
        <v>1164</v>
      </c>
      <c r="D37" s="265"/>
      <c r="E37" s="563"/>
      <c r="F37" s="265"/>
      <c r="G37" s="265"/>
      <c r="H37" s="265"/>
      <c r="I37" s="563"/>
      <c r="J37" s="237"/>
      <c r="K37" s="265"/>
      <c r="L37" s="265"/>
      <c r="M37" s="563"/>
      <c r="N37" s="563"/>
      <c r="O37" s="563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586"/>
      <c r="AQ37" s="586"/>
      <c r="AR37" s="586"/>
      <c r="AS37" s="586"/>
      <c r="AT37" s="586"/>
      <c r="AU37" s="586"/>
      <c r="AV37" s="586"/>
      <c r="AW37" s="586"/>
      <c r="AX37" s="586"/>
      <c r="AY37" s="586"/>
      <c r="AZ37" s="586"/>
      <c r="BA37" s="586"/>
      <c r="BB37" s="586"/>
      <c r="BC37" s="586"/>
      <c r="BD37" s="586"/>
      <c r="BE37" s="586"/>
      <c r="BF37" s="586"/>
      <c r="BG37" s="586"/>
      <c r="BH37" s="586"/>
      <c r="BI37" s="586"/>
      <c r="BJ37" s="586"/>
      <c r="BK37" s="586"/>
      <c r="BL37" s="586"/>
      <c r="BM37" s="586"/>
      <c r="BN37" s="586"/>
      <c r="BO37" s="586"/>
      <c r="BP37" s="586"/>
      <c r="BQ37" s="586"/>
      <c r="BR37" s="586"/>
      <c r="BS37" s="586"/>
      <c r="BT37" s="586"/>
      <c r="BU37" s="586"/>
      <c r="BV37" s="586"/>
      <c r="BW37" s="586"/>
      <c r="BX37" s="586"/>
      <c r="BY37" s="586"/>
      <c r="BZ37" s="586"/>
      <c r="CA37" s="586"/>
      <c r="CB37" s="586"/>
      <c r="CC37" s="586"/>
      <c r="CD37" s="586"/>
      <c r="CE37" s="586"/>
      <c r="CF37" s="586"/>
      <c r="CG37" s="586"/>
      <c r="CH37" s="586"/>
      <c r="CI37" s="586"/>
      <c r="CJ37" s="586"/>
      <c r="CK37" s="586"/>
      <c r="CL37" s="586"/>
      <c r="CM37" s="586"/>
      <c r="CN37" s="586"/>
      <c r="CO37" s="586"/>
      <c r="CP37" s="586"/>
      <c r="CQ37" s="586"/>
      <c r="CR37" s="586"/>
      <c r="CS37" s="586"/>
      <c r="CT37" s="586"/>
      <c r="CU37" s="586"/>
      <c r="CV37" s="586"/>
      <c r="CW37" s="586"/>
    </row>
    <row r="38" spans="1:101" ht="18" x14ac:dyDescent="0.25">
      <c r="A38" s="275"/>
      <c r="B38" s="269"/>
      <c r="C38" s="251"/>
      <c r="D38" s="265"/>
      <c r="E38" s="252"/>
      <c r="F38" s="265"/>
      <c r="G38" s="265"/>
      <c r="H38" s="265"/>
      <c r="I38" s="252"/>
      <c r="J38" s="237"/>
      <c r="K38" s="265"/>
      <c r="L38" s="265"/>
      <c r="M38" s="252"/>
      <c r="N38" s="252"/>
      <c r="O38" s="25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</row>
    <row r="39" spans="1:101" s="91" customFormat="1" ht="18" x14ac:dyDescent="0.25">
      <c r="A39" s="276" t="s">
        <v>1176</v>
      </c>
      <c r="B39" s="272"/>
      <c r="C39" s="273"/>
      <c r="D39" s="259"/>
      <c r="E39" s="257"/>
      <c r="F39" s="259"/>
      <c r="G39" s="259"/>
      <c r="H39" s="259"/>
      <c r="I39" s="257"/>
      <c r="J39" s="260"/>
      <c r="K39" s="259"/>
      <c r="L39" s="259"/>
      <c r="M39" s="257"/>
      <c r="N39" s="257"/>
      <c r="O39" s="257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  <c r="BG39" s="69"/>
      <c r="BH39" s="69"/>
      <c r="BI39" s="69"/>
      <c r="BJ39" s="69"/>
      <c r="BK39" s="69"/>
      <c r="BL39" s="69"/>
      <c r="BM39" s="69"/>
      <c r="BN39" s="69"/>
      <c r="BO39" s="69"/>
      <c r="BP39" s="69"/>
      <c r="BQ39" s="69"/>
      <c r="BR39" s="69"/>
      <c r="BS39" s="69"/>
      <c r="BT39" s="69"/>
      <c r="BU39" s="69"/>
      <c r="BV39" s="69"/>
      <c r="BW39" s="69"/>
      <c r="BX39" s="69"/>
      <c r="BY39" s="69"/>
      <c r="BZ39" s="69"/>
      <c r="CA39" s="69"/>
      <c r="CB39" s="69"/>
      <c r="CC39" s="69"/>
      <c r="CD39" s="69"/>
      <c r="CE39" s="69"/>
      <c r="CF39" s="69"/>
      <c r="CG39" s="69"/>
      <c r="CH39" s="69"/>
      <c r="CI39" s="69"/>
      <c r="CJ39" s="69"/>
      <c r="CK39" s="69"/>
      <c r="CL39" s="69"/>
      <c r="CM39" s="69"/>
      <c r="CN39" s="69"/>
      <c r="CO39" s="69"/>
      <c r="CP39" s="69"/>
      <c r="CQ39" s="69"/>
      <c r="CR39" s="69"/>
      <c r="CS39" s="69"/>
      <c r="CT39" s="69"/>
      <c r="CU39" s="69"/>
      <c r="CV39" s="69"/>
      <c r="CW39" s="69"/>
    </row>
    <row r="40" spans="1:101" ht="18" x14ac:dyDescent="0.25">
      <c r="A40" s="275">
        <v>4123612922</v>
      </c>
      <c r="B40" s="269">
        <v>1010104692</v>
      </c>
      <c r="C40" s="251" t="s">
        <v>876</v>
      </c>
      <c r="D40" s="265"/>
      <c r="E40" s="252"/>
      <c r="F40" s="265"/>
      <c r="G40" s="265"/>
      <c r="H40" s="265"/>
      <c r="I40" s="252"/>
      <c r="J40" s="237"/>
      <c r="K40" s="265"/>
      <c r="L40" s="265"/>
      <c r="M40" s="252"/>
      <c r="N40" s="252"/>
      <c r="O40" s="25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</row>
    <row r="41" spans="1:101" ht="18" x14ac:dyDescent="0.25">
      <c r="A41" s="275"/>
      <c r="B41" s="269"/>
      <c r="C41" s="251"/>
      <c r="D41" s="265"/>
      <c r="E41" s="252"/>
      <c r="F41" s="265"/>
      <c r="G41" s="265"/>
      <c r="H41" s="265"/>
      <c r="I41" s="252"/>
      <c r="J41" s="237"/>
      <c r="K41" s="265"/>
      <c r="L41" s="265"/>
      <c r="M41" s="252"/>
      <c r="N41" s="252"/>
      <c r="O41" s="25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</row>
    <row r="42" spans="1:101" ht="18" x14ac:dyDescent="0.25">
      <c r="A42" s="276" t="s">
        <v>1177</v>
      </c>
      <c r="B42" s="272"/>
      <c r="C42" s="273"/>
      <c r="D42" s="259"/>
      <c r="E42" s="257"/>
      <c r="F42" s="259"/>
      <c r="G42" s="259"/>
      <c r="H42" s="259"/>
      <c r="I42" s="257"/>
      <c r="J42" s="260"/>
      <c r="K42" s="259"/>
      <c r="L42" s="259"/>
      <c r="M42" s="257"/>
      <c r="N42" s="257"/>
      <c r="O42" s="257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</row>
    <row r="43" spans="1:101" ht="18" x14ac:dyDescent="0.25">
      <c r="A43" s="275">
        <v>4122843953</v>
      </c>
      <c r="B43" s="269">
        <v>1010214445</v>
      </c>
      <c r="C43" s="251" t="s">
        <v>820</v>
      </c>
      <c r="D43" s="265"/>
      <c r="E43" s="252"/>
      <c r="F43" s="265"/>
      <c r="G43" s="265"/>
      <c r="H43" s="265"/>
      <c r="I43" s="252"/>
      <c r="J43" s="237"/>
      <c r="K43" s="265"/>
      <c r="L43" s="265"/>
      <c r="M43" s="252"/>
      <c r="N43" s="252"/>
      <c r="O43" s="25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</row>
    <row r="44" spans="1:101" ht="18" x14ac:dyDescent="0.25">
      <c r="A44" s="275">
        <v>4123299340</v>
      </c>
      <c r="B44" s="269">
        <v>1010205177</v>
      </c>
      <c r="C44" s="251" t="s">
        <v>821</v>
      </c>
      <c r="D44" s="265"/>
      <c r="E44" s="252"/>
      <c r="F44" s="265"/>
      <c r="G44" s="265"/>
      <c r="H44" s="265"/>
      <c r="I44" s="252"/>
      <c r="J44" s="237"/>
      <c r="K44" s="265"/>
      <c r="L44" s="265"/>
      <c r="M44" s="252"/>
      <c r="N44" s="252"/>
      <c r="O44" s="25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</row>
    <row r="45" spans="1:101" s="103" customFormat="1" ht="18" x14ac:dyDescent="0.25">
      <c r="A45" s="275">
        <v>4129364171</v>
      </c>
      <c r="B45" s="269">
        <v>1010129143</v>
      </c>
      <c r="C45" s="251" t="s">
        <v>835</v>
      </c>
      <c r="D45" s="265"/>
      <c r="E45" s="252"/>
      <c r="F45" s="265"/>
      <c r="G45" s="265"/>
      <c r="H45" s="265"/>
      <c r="I45" s="252"/>
      <c r="J45" s="237"/>
      <c r="K45" s="265"/>
      <c r="L45" s="265"/>
      <c r="M45" s="252"/>
      <c r="N45" s="252"/>
      <c r="O45" s="252"/>
      <c r="P45" s="474"/>
      <c r="Q45" s="474"/>
      <c r="R45" s="474"/>
      <c r="S45" s="474"/>
      <c r="T45" s="474"/>
      <c r="U45" s="474"/>
      <c r="V45" s="474"/>
      <c r="W45" s="474"/>
      <c r="X45" s="474"/>
      <c r="Y45" s="474"/>
      <c r="Z45" s="474"/>
      <c r="AA45" s="474"/>
      <c r="AB45" s="474"/>
      <c r="AC45" s="474"/>
      <c r="AD45" s="474"/>
      <c r="AE45" s="474"/>
      <c r="AF45" s="474"/>
      <c r="AG45" s="474"/>
      <c r="AH45" s="474"/>
      <c r="AI45" s="474"/>
      <c r="AJ45" s="474"/>
      <c r="AK45" s="474"/>
      <c r="AL45" s="474"/>
      <c r="AM45" s="474"/>
      <c r="AN45" s="474"/>
      <c r="AO45" s="474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02"/>
      <c r="BZ45" s="102"/>
      <c r="CA45" s="102"/>
      <c r="CB45" s="102"/>
      <c r="CC45" s="102"/>
      <c r="CD45" s="102"/>
      <c r="CE45" s="102"/>
      <c r="CF45" s="102"/>
      <c r="CG45" s="102"/>
      <c r="CH45" s="102"/>
      <c r="CI45" s="102"/>
      <c r="CJ45" s="102"/>
      <c r="CK45" s="102"/>
      <c r="CL45" s="102"/>
      <c r="CM45" s="102"/>
      <c r="CN45" s="102"/>
      <c r="CO45" s="102"/>
      <c r="CP45" s="102"/>
      <c r="CQ45" s="102"/>
      <c r="CR45" s="102"/>
      <c r="CS45" s="102"/>
      <c r="CT45" s="102"/>
      <c r="CU45" s="102"/>
      <c r="CV45" s="102"/>
      <c r="CW45" s="102"/>
    </row>
    <row r="46" spans="1:101" ht="18" x14ac:dyDescent="0.25">
      <c r="A46" s="275">
        <v>4127542831</v>
      </c>
      <c r="B46" s="269">
        <v>1010262395</v>
      </c>
      <c r="C46" s="251" t="s">
        <v>836</v>
      </c>
      <c r="D46" s="265"/>
      <c r="E46" s="252"/>
      <c r="F46" s="265"/>
      <c r="G46" s="265"/>
      <c r="H46" s="265"/>
      <c r="I46" s="252"/>
      <c r="J46" s="237"/>
      <c r="K46" s="265"/>
      <c r="L46" s="265"/>
      <c r="M46" s="252"/>
      <c r="N46" s="252"/>
      <c r="O46" s="25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</row>
    <row r="47" spans="1:101" s="91" customFormat="1" ht="18" x14ac:dyDescent="0.25">
      <c r="A47" s="275"/>
      <c r="B47" s="269"/>
      <c r="C47" s="251"/>
      <c r="D47" s="265"/>
      <c r="E47" s="252"/>
      <c r="F47" s="265"/>
      <c r="G47" s="265"/>
      <c r="H47" s="265"/>
      <c r="I47" s="252"/>
      <c r="J47" s="237"/>
      <c r="K47" s="265"/>
      <c r="L47" s="265"/>
      <c r="M47" s="252"/>
      <c r="N47" s="252"/>
      <c r="O47" s="25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69"/>
      <c r="CB47" s="69"/>
      <c r="CC47" s="69"/>
      <c r="CD47" s="69"/>
      <c r="CE47" s="69"/>
      <c r="CF47" s="69"/>
      <c r="CG47" s="69"/>
      <c r="CH47" s="69"/>
      <c r="CI47" s="69"/>
      <c r="CJ47" s="69"/>
      <c r="CK47" s="69"/>
      <c r="CL47" s="69"/>
      <c r="CM47" s="69"/>
      <c r="CN47" s="69"/>
      <c r="CO47" s="69"/>
      <c r="CP47" s="69"/>
      <c r="CQ47" s="69"/>
      <c r="CR47" s="69"/>
      <c r="CS47" s="69"/>
      <c r="CT47" s="69"/>
      <c r="CU47" s="69"/>
      <c r="CV47" s="69"/>
      <c r="CW47" s="69"/>
    </row>
    <row r="48" spans="1:101" ht="18" x14ac:dyDescent="0.25">
      <c r="A48" s="276" t="s">
        <v>1178</v>
      </c>
      <c r="B48" s="277"/>
      <c r="C48" s="278"/>
      <c r="D48" s="279"/>
      <c r="E48" s="252"/>
      <c r="F48" s="279"/>
      <c r="G48" s="279"/>
      <c r="H48" s="279"/>
      <c r="I48" s="280"/>
      <c r="J48" s="281"/>
      <c r="K48" s="279"/>
      <c r="L48" s="279"/>
      <c r="M48" s="280"/>
      <c r="N48" s="280"/>
      <c r="O48" s="280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</row>
    <row r="49" spans="1:101" s="91" customFormat="1" ht="18" x14ac:dyDescent="0.25">
      <c r="A49" s="275">
        <v>4122540628</v>
      </c>
      <c r="B49" s="269">
        <v>1010113150</v>
      </c>
      <c r="C49" s="251" t="s">
        <v>837</v>
      </c>
      <c r="D49" s="265"/>
      <c r="E49" s="282"/>
      <c r="F49" s="265"/>
      <c r="G49" s="259"/>
      <c r="H49" s="265"/>
      <c r="I49" s="252"/>
      <c r="J49" s="237"/>
      <c r="K49" s="265"/>
      <c r="L49" s="265"/>
      <c r="M49" s="252"/>
      <c r="N49" s="252"/>
      <c r="O49" s="25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69"/>
      <c r="CB49" s="69"/>
      <c r="CC49" s="69"/>
      <c r="CD49" s="69"/>
      <c r="CE49" s="69"/>
      <c r="CF49" s="69"/>
      <c r="CG49" s="69"/>
      <c r="CH49" s="69"/>
      <c r="CI49" s="69"/>
      <c r="CJ49" s="69"/>
      <c r="CK49" s="69"/>
      <c r="CL49" s="69"/>
      <c r="CM49" s="69"/>
      <c r="CN49" s="69"/>
      <c r="CO49" s="69"/>
      <c r="CP49" s="69"/>
      <c r="CQ49" s="69"/>
      <c r="CR49" s="69"/>
      <c r="CS49" s="69"/>
      <c r="CT49" s="69"/>
      <c r="CU49" s="69"/>
      <c r="CV49" s="69"/>
      <c r="CW49" s="69"/>
    </row>
    <row r="50" spans="1:101" ht="18" x14ac:dyDescent="0.25">
      <c r="A50" s="283">
        <v>4129859607</v>
      </c>
      <c r="B50" s="284" t="s">
        <v>875</v>
      </c>
      <c r="C50" s="251" t="s">
        <v>968</v>
      </c>
      <c r="D50" s="265"/>
      <c r="E50" s="252"/>
      <c r="F50" s="265"/>
      <c r="G50" s="265"/>
      <c r="H50" s="265"/>
      <c r="I50" s="252"/>
      <c r="J50" s="266"/>
      <c r="K50" s="265"/>
      <c r="L50" s="265"/>
      <c r="M50" s="252"/>
      <c r="N50" s="252"/>
      <c r="O50" s="25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</row>
    <row r="51" spans="1:101" s="39" customFormat="1" ht="18" x14ac:dyDescent="0.25">
      <c r="A51" s="285">
        <v>4128971068</v>
      </c>
      <c r="B51" s="272">
        <v>1010438185</v>
      </c>
      <c r="C51" s="273" t="s">
        <v>928</v>
      </c>
      <c r="D51" s="259"/>
      <c r="E51" s="257"/>
      <c r="F51" s="259"/>
      <c r="G51" s="259"/>
      <c r="H51" s="259"/>
      <c r="I51" s="257"/>
      <c r="J51" s="260"/>
      <c r="K51" s="259"/>
      <c r="L51" s="259"/>
      <c r="M51" s="257"/>
      <c r="N51" s="257"/>
      <c r="O51" s="257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38"/>
      <c r="CB51" s="38"/>
      <c r="CC51" s="38"/>
      <c r="CD51" s="38"/>
      <c r="CE51" s="38"/>
      <c r="CF51" s="38"/>
      <c r="CG51" s="38"/>
      <c r="CH51" s="38"/>
      <c r="CI51" s="38"/>
      <c r="CJ51" s="38"/>
      <c r="CK51" s="38"/>
      <c r="CL51" s="38"/>
      <c r="CM51" s="38"/>
      <c r="CN51" s="38"/>
      <c r="CO51" s="38"/>
      <c r="CP51" s="38"/>
      <c r="CQ51" s="38"/>
      <c r="CR51" s="38"/>
      <c r="CS51" s="38"/>
      <c r="CT51" s="38"/>
      <c r="CU51" s="38"/>
      <c r="CV51" s="38"/>
      <c r="CW51" s="38"/>
    </row>
    <row r="52" spans="1:101" s="39" customFormat="1" ht="18" x14ac:dyDescent="0.25">
      <c r="A52" s="275"/>
      <c r="B52" s="269"/>
      <c r="C52" s="251"/>
      <c r="D52" s="265"/>
      <c r="E52" s="252"/>
      <c r="F52" s="265"/>
      <c r="G52" s="265"/>
      <c r="H52" s="265"/>
      <c r="I52" s="252"/>
      <c r="J52" s="237"/>
      <c r="K52" s="265"/>
      <c r="L52" s="265"/>
      <c r="M52" s="252"/>
      <c r="N52" s="252"/>
      <c r="O52" s="25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  <c r="CC52" s="38"/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</row>
    <row r="53" spans="1:101" s="91" customFormat="1" ht="18" x14ac:dyDescent="0.25">
      <c r="A53" s="276" t="s">
        <v>1179</v>
      </c>
      <c r="B53" s="272"/>
      <c r="C53" s="273"/>
      <c r="D53" s="259"/>
      <c r="E53" s="252"/>
      <c r="F53" s="259"/>
      <c r="G53" s="259"/>
      <c r="H53" s="259"/>
      <c r="I53" s="257"/>
      <c r="J53" s="260"/>
      <c r="K53" s="259"/>
      <c r="L53" s="259"/>
      <c r="M53" s="257"/>
      <c r="N53" s="257"/>
      <c r="O53" s="257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69"/>
      <c r="CB53" s="69"/>
      <c r="CC53" s="69"/>
      <c r="CD53" s="69"/>
      <c r="CE53" s="69"/>
      <c r="CF53" s="69"/>
      <c r="CG53" s="69"/>
      <c r="CH53" s="69"/>
      <c r="CI53" s="69"/>
      <c r="CJ53" s="69"/>
      <c r="CK53" s="69"/>
      <c r="CL53" s="69"/>
      <c r="CM53" s="69"/>
      <c r="CN53" s="69"/>
      <c r="CO53" s="69"/>
      <c r="CP53" s="69"/>
      <c r="CQ53" s="69"/>
      <c r="CR53" s="69"/>
      <c r="CS53" s="69"/>
      <c r="CT53" s="69"/>
      <c r="CU53" s="69"/>
      <c r="CV53" s="69"/>
      <c r="CW53" s="69"/>
    </row>
    <row r="54" spans="1:101" ht="18" x14ac:dyDescent="0.25">
      <c r="A54" s="275">
        <v>4120866792</v>
      </c>
      <c r="B54" s="269">
        <v>1010456221</v>
      </c>
      <c r="C54" s="251" t="s">
        <v>841</v>
      </c>
      <c r="D54" s="265"/>
      <c r="E54" s="282"/>
      <c r="F54" s="265"/>
      <c r="G54" s="265"/>
      <c r="H54" s="265"/>
      <c r="I54" s="252"/>
      <c r="J54" s="237"/>
      <c r="K54" s="265"/>
      <c r="L54" s="265"/>
      <c r="M54" s="252"/>
      <c r="N54" s="252"/>
      <c r="O54" s="25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</row>
    <row r="55" spans="1:101" s="39" customFormat="1" ht="18" x14ac:dyDescent="0.25">
      <c r="A55" s="283">
        <v>4122214116</v>
      </c>
      <c r="B55" s="284">
        <v>1010279746</v>
      </c>
      <c r="C55" s="251" t="s">
        <v>842</v>
      </c>
      <c r="D55" s="265"/>
      <c r="E55" s="252"/>
      <c r="F55" s="265"/>
      <c r="G55" s="265"/>
      <c r="H55" s="265"/>
      <c r="I55" s="252"/>
      <c r="J55" s="266"/>
      <c r="K55" s="265"/>
      <c r="L55" s="265"/>
      <c r="M55" s="252"/>
      <c r="N55" s="252"/>
      <c r="O55" s="25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  <c r="BZ55" s="38"/>
      <c r="CA55" s="38"/>
      <c r="CB55" s="38"/>
      <c r="CC55" s="38"/>
      <c r="CD55" s="38"/>
      <c r="CE55" s="38"/>
      <c r="CF55" s="38"/>
      <c r="CG55" s="38"/>
      <c r="CH55" s="38"/>
      <c r="CI55" s="38"/>
      <c r="CJ55" s="38"/>
      <c r="CK55" s="38"/>
      <c r="CL55" s="38"/>
      <c r="CM55" s="38"/>
      <c r="CN55" s="38"/>
      <c r="CO55" s="38"/>
      <c r="CP55" s="38"/>
      <c r="CQ55" s="38"/>
      <c r="CR55" s="38"/>
      <c r="CS55" s="38"/>
      <c r="CT55" s="38"/>
      <c r="CU55" s="38"/>
      <c r="CV55" s="38"/>
      <c r="CW55" s="38"/>
    </row>
    <row r="56" spans="1:101" s="39" customFormat="1" ht="18" x14ac:dyDescent="0.25">
      <c r="A56" s="283">
        <v>4120247016</v>
      </c>
      <c r="B56" s="284">
        <v>1010734198</v>
      </c>
      <c r="C56" s="251" t="s">
        <v>1108</v>
      </c>
      <c r="D56" s="265"/>
      <c r="E56" s="563"/>
      <c r="F56" s="265"/>
      <c r="G56" s="265"/>
      <c r="H56" s="265"/>
      <c r="I56" s="563"/>
      <c r="J56" s="266"/>
      <c r="K56" s="265"/>
      <c r="L56" s="265"/>
      <c r="M56" s="563"/>
      <c r="N56" s="563"/>
      <c r="O56" s="563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</row>
    <row r="57" spans="1:101" s="39" customFormat="1" ht="18" x14ac:dyDescent="0.25">
      <c r="A57" s="283">
        <v>4124015600</v>
      </c>
      <c r="B57" s="284" t="s">
        <v>1113</v>
      </c>
      <c r="C57" s="251" t="s">
        <v>1114</v>
      </c>
      <c r="D57" s="265"/>
      <c r="E57" s="563"/>
      <c r="F57" s="265"/>
      <c r="G57" s="265"/>
      <c r="H57" s="265"/>
      <c r="I57" s="563"/>
      <c r="J57" s="266"/>
      <c r="K57" s="265"/>
      <c r="L57" s="265"/>
      <c r="M57" s="563"/>
      <c r="N57" s="563"/>
      <c r="O57" s="563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8"/>
      <c r="CS57" s="38"/>
      <c r="CT57" s="38"/>
      <c r="CU57" s="38"/>
      <c r="CV57" s="38"/>
      <c r="CW57" s="38"/>
    </row>
    <row r="58" spans="1:101" s="39" customFormat="1" ht="18" x14ac:dyDescent="0.25">
      <c r="A58" s="283">
        <v>4126275512</v>
      </c>
      <c r="B58" s="284">
        <v>1010409272</v>
      </c>
      <c r="C58" s="251" t="s">
        <v>1188</v>
      </c>
      <c r="D58" s="265"/>
      <c r="E58" s="563"/>
      <c r="F58" s="265"/>
      <c r="G58" s="265"/>
      <c r="H58" s="265"/>
      <c r="I58" s="563"/>
      <c r="J58" s="266"/>
      <c r="K58" s="623"/>
      <c r="L58" s="265"/>
      <c r="M58" s="563"/>
      <c r="N58" s="563"/>
      <c r="O58" s="563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8"/>
      <c r="CK58" s="38"/>
      <c r="CL58" s="38"/>
      <c r="CM58" s="38"/>
      <c r="CN58" s="38"/>
      <c r="CO58" s="38"/>
      <c r="CP58" s="38"/>
      <c r="CQ58" s="38"/>
      <c r="CR58" s="38"/>
      <c r="CS58" s="38"/>
      <c r="CT58" s="38"/>
      <c r="CU58" s="38"/>
      <c r="CV58" s="38"/>
      <c r="CW58" s="38"/>
    </row>
    <row r="59" spans="1:101" s="39" customFormat="1" ht="18" x14ac:dyDescent="0.25">
      <c r="A59" s="283"/>
      <c r="B59" s="284"/>
      <c r="C59" s="251"/>
      <c r="D59" s="265"/>
      <c r="E59" s="252"/>
      <c r="F59" s="265"/>
      <c r="G59" s="265"/>
      <c r="H59" s="265"/>
      <c r="I59" s="252"/>
      <c r="J59" s="266"/>
      <c r="K59" s="265"/>
      <c r="L59" s="265"/>
      <c r="M59" s="252"/>
      <c r="N59" s="252"/>
      <c r="O59" s="25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</row>
    <row r="60" spans="1:101" s="91" customFormat="1" ht="18" x14ac:dyDescent="0.25">
      <c r="A60" s="276" t="s">
        <v>1180</v>
      </c>
      <c r="B60" s="272"/>
      <c r="C60" s="273"/>
      <c r="D60" s="259"/>
      <c r="E60" s="252"/>
      <c r="F60" s="259"/>
      <c r="G60" s="259"/>
      <c r="H60" s="259"/>
      <c r="I60" s="257"/>
      <c r="J60" s="260"/>
      <c r="K60" s="259"/>
      <c r="L60" s="259"/>
      <c r="M60" s="257"/>
      <c r="N60" s="257"/>
      <c r="O60" s="257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69"/>
      <c r="CB60" s="69"/>
      <c r="CC60" s="69"/>
      <c r="CD60" s="69"/>
      <c r="CE60" s="69"/>
      <c r="CF60" s="69"/>
      <c r="CG60" s="69"/>
      <c r="CH60" s="69"/>
      <c r="CI60" s="69"/>
      <c r="CJ60" s="69"/>
      <c r="CK60" s="69"/>
      <c r="CL60" s="69"/>
      <c r="CM60" s="69"/>
      <c r="CN60" s="69"/>
      <c r="CO60" s="69"/>
      <c r="CP60" s="69"/>
      <c r="CQ60" s="69"/>
      <c r="CR60" s="69"/>
      <c r="CS60" s="69"/>
      <c r="CT60" s="69"/>
      <c r="CU60" s="69"/>
      <c r="CV60" s="69"/>
      <c r="CW60" s="69"/>
    </row>
    <row r="61" spans="1:101" s="60" customFormat="1" ht="18" x14ac:dyDescent="0.25">
      <c r="A61" s="275"/>
      <c r="B61" s="269">
        <v>1010503507</v>
      </c>
      <c r="C61" s="251" t="s">
        <v>851</v>
      </c>
      <c r="D61" s="265"/>
      <c r="E61" s="282"/>
      <c r="F61" s="265"/>
      <c r="G61" s="265"/>
      <c r="H61" s="265"/>
      <c r="I61" s="252"/>
      <c r="J61" s="237"/>
      <c r="K61" s="265"/>
      <c r="L61" s="265"/>
      <c r="M61" s="252"/>
      <c r="N61" s="252"/>
      <c r="O61" s="252"/>
      <c r="P61" s="38"/>
      <c r="Q61" s="38"/>
      <c r="R61" s="475"/>
      <c r="S61" s="475"/>
      <c r="T61" s="475"/>
      <c r="U61" s="475"/>
      <c r="V61" s="475"/>
      <c r="W61" s="475"/>
      <c r="X61" s="475"/>
      <c r="Y61" s="475"/>
      <c r="Z61" s="475"/>
      <c r="AA61" s="475"/>
      <c r="AB61" s="475"/>
      <c r="AC61" s="475"/>
      <c r="AD61" s="475"/>
      <c r="AE61" s="475"/>
      <c r="AF61" s="475"/>
      <c r="AG61" s="475"/>
      <c r="AH61" s="475"/>
      <c r="AI61" s="475"/>
      <c r="AJ61" s="475"/>
      <c r="AK61" s="475"/>
      <c r="AL61" s="475"/>
      <c r="AM61" s="475"/>
      <c r="AN61" s="475"/>
      <c r="AO61" s="475"/>
    </row>
    <row r="62" spans="1:101" ht="18" x14ac:dyDescent="0.25">
      <c r="A62" s="283"/>
      <c r="B62" s="284">
        <v>14</v>
      </c>
      <c r="C62" s="251" t="s">
        <v>852</v>
      </c>
      <c r="D62" s="265"/>
      <c r="E62" s="252"/>
      <c r="F62" s="265"/>
      <c r="G62" s="265"/>
      <c r="H62" s="265"/>
      <c r="I62" s="252"/>
      <c r="J62" s="266"/>
      <c r="K62" s="265"/>
      <c r="L62" s="265"/>
      <c r="M62" s="252"/>
      <c r="N62" s="252"/>
      <c r="O62" s="25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</row>
    <row r="63" spans="1:101" ht="18" x14ac:dyDescent="0.25">
      <c r="A63" s="283">
        <v>4129396224</v>
      </c>
      <c r="B63" s="284">
        <v>12</v>
      </c>
      <c r="C63" s="251" t="s">
        <v>1097</v>
      </c>
      <c r="D63" s="265"/>
      <c r="E63" s="252"/>
      <c r="F63" s="265"/>
      <c r="G63" s="265"/>
      <c r="H63" s="265"/>
      <c r="I63" s="252"/>
      <c r="J63" s="266"/>
      <c r="K63" s="265"/>
      <c r="L63" s="265"/>
      <c r="M63" s="252"/>
      <c r="N63" s="252"/>
      <c r="O63" s="25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518"/>
      <c r="AQ63" s="518"/>
      <c r="AR63" s="518"/>
      <c r="AS63" s="518"/>
      <c r="AT63" s="518"/>
      <c r="AU63" s="518"/>
      <c r="AV63" s="518"/>
      <c r="AW63" s="518"/>
      <c r="AX63" s="518"/>
      <c r="AY63" s="518"/>
      <c r="AZ63" s="518"/>
      <c r="BA63" s="518"/>
      <c r="BB63" s="518"/>
      <c r="BC63" s="518"/>
      <c r="BD63" s="518"/>
      <c r="BE63" s="518"/>
      <c r="BF63" s="518"/>
      <c r="BG63" s="518"/>
      <c r="BH63" s="518"/>
      <c r="BI63" s="518"/>
      <c r="BJ63" s="518"/>
      <c r="BK63" s="518"/>
      <c r="BL63" s="518"/>
      <c r="BM63" s="518"/>
      <c r="BN63" s="518"/>
      <c r="BO63" s="518"/>
      <c r="BP63" s="518"/>
      <c r="BQ63" s="518"/>
      <c r="BR63" s="518"/>
      <c r="BS63" s="518"/>
      <c r="BT63" s="518"/>
      <c r="BU63" s="518"/>
      <c r="BV63" s="518"/>
      <c r="BW63" s="518"/>
      <c r="BX63" s="518"/>
      <c r="BY63" s="518"/>
      <c r="BZ63" s="518"/>
      <c r="CA63" s="518"/>
      <c r="CB63" s="518"/>
      <c r="CC63" s="518"/>
      <c r="CD63" s="518"/>
      <c r="CE63" s="518"/>
      <c r="CF63" s="518"/>
      <c r="CG63" s="518"/>
      <c r="CH63" s="518"/>
      <c r="CI63" s="518"/>
      <c r="CJ63" s="518"/>
      <c r="CK63" s="518"/>
      <c r="CL63" s="518"/>
      <c r="CM63" s="518"/>
      <c r="CN63" s="518"/>
      <c r="CO63" s="518"/>
      <c r="CP63" s="518"/>
      <c r="CQ63" s="518"/>
      <c r="CR63" s="518"/>
      <c r="CS63" s="518"/>
      <c r="CT63" s="518"/>
      <c r="CU63" s="518"/>
      <c r="CV63" s="518"/>
      <c r="CW63" s="518"/>
    </row>
    <row r="64" spans="1:101" ht="18" x14ac:dyDescent="0.25">
      <c r="A64" s="283">
        <v>4123620139</v>
      </c>
      <c r="B64" s="284">
        <v>1010503507</v>
      </c>
      <c r="C64" s="251" t="s">
        <v>1068</v>
      </c>
      <c r="D64" s="265"/>
      <c r="E64" s="252"/>
      <c r="F64" s="265"/>
      <c r="G64" s="265"/>
      <c r="H64" s="265"/>
      <c r="I64" s="252"/>
      <c r="J64" s="266"/>
      <c r="K64" s="265"/>
      <c r="L64" s="265"/>
      <c r="M64" s="252"/>
      <c r="N64" s="252"/>
      <c r="O64" s="25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518"/>
      <c r="AQ64" s="518"/>
      <c r="AR64" s="518"/>
      <c r="AS64" s="518"/>
      <c r="AT64" s="518"/>
      <c r="AU64" s="518"/>
      <c r="AV64" s="518"/>
      <c r="AW64" s="518"/>
      <c r="AX64" s="518"/>
      <c r="AY64" s="518"/>
      <c r="AZ64" s="518"/>
      <c r="BA64" s="518"/>
      <c r="BB64" s="518"/>
      <c r="BC64" s="518"/>
      <c r="BD64" s="518"/>
      <c r="BE64" s="518"/>
      <c r="BF64" s="518"/>
      <c r="BG64" s="518"/>
      <c r="BH64" s="518"/>
      <c r="BI64" s="518"/>
      <c r="BJ64" s="518"/>
      <c r="BK64" s="518"/>
      <c r="BL64" s="518"/>
      <c r="BM64" s="518"/>
      <c r="BN64" s="518"/>
      <c r="BO64" s="518"/>
      <c r="BP64" s="518"/>
      <c r="BQ64" s="518"/>
      <c r="BR64" s="518"/>
      <c r="BS64" s="518"/>
      <c r="BT64" s="518"/>
      <c r="BU64" s="518"/>
      <c r="BV64" s="518"/>
      <c r="BW64" s="518"/>
      <c r="BX64" s="518"/>
      <c r="BY64" s="518"/>
      <c r="BZ64" s="518"/>
      <c r="CA64" s="518"/>
      <c r="CB64" s="518"/>
      <c r="CC64" s="518"/>
      <c r="CD64" s="518"/>
      <c r="CE64" s="518"/>
      <c r="CF64" s="518"/>
      <c r="CG64" s="518"/>
      <c r="CH64" s="518"/>
      <c r="CI64" s="518"/>
      <c r="CJ64" s="518"/>
      <c r="CK64" s="518"/>
      <c r="CL64" s="518"/>
      <c r="CM64" s="518"/>
      <c r="CN64" s="518"/>
      <c r="CO64" s="518"/>
      <c r="CP64" s="518"/>
      <c r="CQ64" s="518"/>
      <c r="CR64" s="518"/>
      <c r="CS64" s="518"/>
      <c r="CT64" s="518"/>
      <c r="CU64" s="518"/>
      <c r="CV64" s="518"/>
      <c r="CW64" s="518"/>
    </row>
    <row r="65" spans="1:101" ht="18" x14ac:dyDescent="0.25">
      <c r="A65" s="283"/>
      <c r="B65" s="284"/>
      <c r="C65" s="251"/>
      <c r="D65" s="265"/>
      <c r="E65" s="252"/>
      <c r="F65" s="265"/>
      <c r="G65" s="265"/>
      <c r="H65" s="265"/>
      <c r="I65" s="252"/>
      <c r="J65" s="266"/>
      <c r="K65" s="265"/>
      <c r="L65" s="265"/>
      <c r="M65" s="252"/>
      <c r="N65" s="252"/>
      <c r="O65" s="25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</row>
    <row r="66" spans="1:101" ht="18" x14ac:dyDescent="0.25">
      <c r="A66" s="276" t="s">
        <v>1181</v>
      </c>
      <c r="B66" s="272"/>
      <c r="C66" s="273"/>
      <c r="D66" s="259"/>
      <c r="E66" s="257"/>
      <c r="F66" s="259"/>
      <c r="G66" s="259"/>
      <c r="H66" s="259"/>
      <c r="I66" s="257"/>
      <c r="J66" s="260"/>
      <c r="K66" s="259"/>
      <c r="L66" s="259"/>
      <c r="M66" s="257"/>
      <c r="N66" s="257"/>
      <c r="O66" s="257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</row>
    <row r="67" spans="1:101" ht="18" x14ac:dyDescent="0.25">
      <c r="A67" s="283">
        <v>4120260245</v>
      </c>
      <c r="B67" s="284">
        <v>1010117086</v>
      </c>
      <c r="C67" s="251" t="s">
        <v>905</v>
      </c>
      <c r="D67" s="265"/>
      <c r="E67" s="252"/>
      <c r="F67" s="265"/>
      <c r="G67" s="265"/>
      <c r="H67" s="265"/>
      <c r="I67" s="252"/>
      <c r="J67" s="266"/>
      <c r="K67" s="265"/>
      <c r="L67" s="265"/>
      <c r="M67" s="252"/>
      <c r="N67" s="252"/>
      <c r="O67" s="25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</row>
    <row r="68" spans="1:101" ht="18" x14ac:dyDescent="0.25">
      <c r="A68" s="283"/>
      <c r="B68" s="284"/>
      <c r="C68" s="251"/>
      <c r="D68" s="265"/>
      <c r="E68" s="252"/>
      <c r="F68" s="265"/>
      <c r="G68" s="265"/>
      <c r="H68" s="265"/>
      <c r="I68" s="252"/>
      <c r="J68" s="266"/>
      <c r="K68" s="265"/>
      <c r="L68" s="265"/>
      <c r="M68" s="252"/>
      <c r="N68" s="252"/>
      <c r="O68" s="25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</row>
    <row r="69" spans="1:101" ht="18" x14ac:dyDescent="0.25">
      <c r="A69" s="567" t="s">
        <v>1190</v>
      </c>
      <c r="B69" s="284"/>
      <c r="C69" s="251"/>
      <c r="D69" s="265"/>
      <c r="E69" s="252"/>
      <c r="F69" s="265"/>
      <c r="G69" s="265"/>
      <c r="H69" s="265"/>
      <c r="I69" s="252"/>
      <c r="J69" s="266"/>
      <c r="K69" s="265"/>
      <c r="L69" s="265"/>
      <c r="M69" s="252"/>
      <c r="N69" s="252"/>
      <c r="O69" s="25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</row>
    <row r="70" spans="1:101" ht="18" x14ac:dyDescent="0.25">
      <c r="A70" s="567">
        <v>93886688775</v>
      </c>
      <c r="B70" s="284">
        <v>1010439710</v>
      </c>
      <c r="C70" s="251" t="s">
        <v>1191</v>
      </c>
      <c r="D70" s="265"/>
      <c r="E70" s="563"/>
      <c r="F70" s="265"/>
      <c r="G70" s="265"/>
      <c r="H70" s="265"/>
      <c r="I70" s="563"/>
      <c r="J70" s="266"/>
      <c r="K70" s="265"/>
      <c r="L70" s="265"/>
      <c r="M70" s="563"/>
      <c r="N70" s="563"/>
      <c r="O70" s="563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594"/>
      <c r="AQ70" s="594"/>
      <c r="AR70" s="594"/>
      <c r="AS70" s="594"/>
      <c r="AT70" s="594"/>
      <c r="AU70" s="594"/>
      <c r="AV70" s="594"/>
      <c r="AW70" s="594"/>
      <c r="AX70" s="594"/>
      <c r="AY70" s="594"/>
      <c r="AZ70" s="594"/>
      <c r="BA70" s="594"/>
      <c r="BB70" s="594"/>
      <c r="BC70" s="594"/>
      <c r="BD70" s="594"/>
      <c r="BE70" s="594"/>
      <c r="BF70" s="594"/>
      <c r="BG70" s="594"/>
      <c r="BH70" s="594"/>
      <c r="BI70" s="594"/>
      <c r="BJ70" s="594"/>
      <c r="BK70" s="594"/>
      <c r="BL70" s="594"/>
      <c r="BM70" s="594"/>
      <c r="BN70" s="594"/>
      <c r="BO70" s="594"/>
      <c r="BP70" s="594"/>
      <c r="BQ70" s="594"/>
      <c r="BR70" s="594"/>
      <c r="BS70" s="594"/>
      <c r="BT70" s="594"/>
      <c r="BU70" s="594"/>
      <c r="BV70" s="594"/>
      <c r="BW70" s="594"/>
      <c r="BX70" s="594"/>
      <c r="BY70" s="594"/>
      <c r="BZ70" s="594"/>
      <c r="CA70" s="594"/>
      <c r="CB70" s="594"/>
      <c r="CC70" s="594"/>
      <c r="CD70" s="594"/>
      <c r="CE70" s="594"/>
      <c r="CF70" s="594"/>
      <c r="CG70" s="594"/>
      <c r="CH70" s="594"/>
      <c r="CI70" s="594"/>
      <c r="CJ70" s="594"/>
      <c r="CK70" s="594"/>
      <c r="CL70" s="594"/>
      <c r="CM70" s="594"/>
      <c r="CN70" s="594"/>
      <c r="CO70" s="594"/>
      <c r="CP70" s="594"/>
      <c r="CQ70" s="594"/>
      <c r="CR70" s="594"/>
      <c r="CS70" s="594"/>
      <c r="CT70" s="594"/>
      <c r="CU70" s="594"/>
      <c r="CV70" s="594"/>
      <c r="CW70" s="594"/>
    </row>
    <row r="71" spans="1:101" ht="18" x14ac:dyDescent="0.25">
      <c r="A71" s="283">
        <v>4129662885</v>
      </c>
      <c r="B71" s="284">
        <v>1010638174</v>
      </c>
      <c r="C71" s="251" t="s">
        <v>1200</v>
      </c>
      <c r="D71" s="265"/>
      <c r="E71" s="252"/>
      <c r="F71" s="265"/>
      <c r="G71" s="265"/>
      <c r="H71" s="265"/>
      <c r="I71" s="252"/>
      <c r="J71" s="266"/>
      <c r="K71" s="265"/>
      <c r="L71" s="265"/>
      <c r="M71" s="252"/>
      <c r="N71" s="252"/>
      <c r="O71" s="25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</row>
    <row r="72" spans="1:101" ht="18" x14ac:dyDescent="0.25">
      <c r="A72" s="283">
        <v>4127099293</v>
      </c>
      <c r="B72" s="284" t="s">
        <v>1109</v>
      </c>
      <c r="C72" s="251" t="s">
        <v>1201</v>
      </c>
      <c r="D72" s="265"/>
      <c r="E72" s="563"/>
      <c r="F72" s="265"/>
      <c r="G72" s="265"/>
      <c r="H72" s="265"/>
      <c r="I72" s="252"/>
      <c r="J72" s="266"/>
      <c r="K72" s="265"/>
      <c r="L72" s="265"/>
      <c r="M72" s="252"/>
      <c r="N72" s="252"/>
      <c r="O72" s="252"/>
      <c r="P72" s="476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</row>
    <row r="73" spans="1:101" ht="18" x14ac:dyDescent="0.25">
      <c r="A73" s="283">
        <v>4126077007</v>
      </c>
      <c r="B73" s="284" t="s">
        <v>1098</v>
      </c>
      <c r="C73" s="251" t="s">
        <v>1202</v>
      </c>
      <c r="D73" s="265"/>
      <c r="E73" s="563"/>
      <c r="F73" s="265"/>
      <c r="G73" s="265"/>
      <c r="H73" s="265"/>
      <c r="I73" s="563"/>
      <c r="J73" s="266"/>
      <c r="K73" s="265"/>
      <c r="L73" s="265"/>
      <c r="M73" s="563"/>
      <c r="N73" s="563"/>
      <c r="O73" s="563"/>
      <c r="P73" s="476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580"/>
      <c r="AQ73" s="580"/>
      <c r="AR73" s="580"/>
      <c r="AS73" s="580"/>
      <c r="AT73" s="580"/>
      <c r="AU73" s="580"/>
      <c r="AV73" s="580"/>
      <c r="AW73" s="580"/>
      <c r="AX73" s="580"/>
      <c r="AY73" s="580"/>
      <c r="AZ73" s="580"/>
      <c r="BA73" s="580"/>
      <c r="BB73" s="580"/>
      <c r="BC73" s="580"/>
      <c r="BD73" s="580"/>
      <c r="BE73" s="580"/>
      <c r="BF73" s="580"/>
      <c r="BG73" s="580"/>
      <c r="BH73" s="580"/>
      <c r="BI73" s="580"/>
      <c r="BJ73" s="580"/>
      <c r="BK73" s="580"/>
      <c r="BL73" s="580"/>
      <c r="BM73" s="580"/>
      <c r="BN73" s="580"/>
      <c r="BO73" s="580"/>
      <c r="BP73" s="580"/>
      <c r="BQ73" s="580"/>
      <c r="BR73" s="580"/>
      <c r="BS73" s="580"/>
      <c r="BT73" s="580"/>
      <c r="BU73" s="580"/>
      <c r="BV73" s="580"/>
      <c r="BW73" s="580"/>
      <c r="BX73" s="580"/>
      <c r="BY73" s="580"/>
      <c r="BZ73" s="580"/>
      <c r="CA73" s="580"/>
      <c r="CB73" s="580"/>
      <c r="CC73" s="580"/>
      <c r="CD73" s="580"/>
      <c r="CE73" s="580"/>
      <c r="CF73" s="580"/>
      <c r="CG73" s="580"/>
      <c r="CH73" s="580"/>
      <c r="CI73" s="580"/>
      <c r="CJ73" s="580"/>
      <c r="CK73" s="580"/>
      <c r="CL73" s="580"/>
      <c r="CM73" s="580"/>
      <c r="CN73" s="580"/>
      <c r="CO73" s="580"/>
      <c r="CP73" s="580"/>
      <c r="CQ73" s="580"/>
      <c r="CR73" s="580"/>
      <c r="CS73" s="580"/>
      <c r="CT73" s="580"/>
      <c r="CU73" s="580"/>
      <c r="CV73" s="580"/>
      <c r="CW73" s="580"/>
    </row>
    <row r="74" spans="1:101" ht="18" x14ac:dyDescent="0.25">
      <c r="A74" s="283">
        <v>4124745282</v>
      </c>
      <c r="B74" s="284" t="s">
        <v>1098</v>
      </c>
      <c r="C74" s="251" t="s">
        <v>1203</v>
      </c>
      <c r="D74" s="265"/>
      <c r="E74" s="563"/>
      <c r="F74" s="265"/>
      <c r="G74" s="265"/>
      <c r="H74" s="265"/>
      <c r="I74" s="563"/>
      <c r="J74" s="266"/>
      <c r="K74" s="265"/>
      <c r="L74" s="265"/>
      <c r="M74" s="563"/>
      <c r="N74" s="563"/>
      <c r="O74" s="563"/>
      <c r="P74" s="476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572"/>
      <c r="AQ74" s="572"/>
      <c r="AR74" s="572"/>
      <c r="AS74" s="572"/>
      <c r="AT74" s="572"/>
      <c r="AU74" s="572"/>
      <c r="AV74" s="572"/>
      <c r="AW74" s="572"/>
      <c r="AX74" s="572"/>
      <c r="AY74" s="572"/>
      <c r="AZ74" s="572"/>
      <c r="BA74" s="572"/>
      <c r="BB74" s="572"/>
      <c r="BC74" s="572"/>
      <c r="BD74" s="572"/>
      <c r="BE74" s="572"/>
      <c r="BF74" s="572"/>
      <c r="BG74" s="572"/>
      <c r="BH74" s="572"/>
      <c r="BI74" s="572"/>
      <c r="BJ74" s="572"/>
      <c r="BK74" s="572"/>
      <c r="BL74" s="572"/>
      <c r="BM74" s="572"/>
      <c r="BN74" s="572"/>
      <c r="BO74" s="572"/>
      <c r="BP74" s="572"/>
      <c r="BQ74" s="572"/>
      <c r="BR74" s="572"/>
      <c r="BS74" s="572"/>
      <c r="BT74" s="572"/>
      <c r="BU74" s="572"/>
      <c r="BV74" s="572"/>
      <c r="BW74" s="572"/>
      <c r="BX74" s="572"/>
      <c r="BY74" s="572"/>
      <c r="BZ74" s="572"/>
      <c r="CA74" s="572"/>
      <c r="CB74" s="572"/>
      <c r="CC74" s="572"/>
      <c r="CD74" s="572"/>
      <c r="CE74" s="572"/>
      <c r="CF74" s="572"/>
      <c r="CG74" s="572"/>
      <c r="CH74" s="572"/>
      <c r="CI74" s="572"/>
      <c r="CJ74" s="572"/>
      <c r="CK74" s="572"/>
      <c r="CL74" s="572"/>
      <c r="CM74" s="572"/>
      <c r="CN74" s="572"/>
      <c r="CO74" s="572"/>
      <c r="CP74" s="572"/>
      <c r="CQ74" s="572"/>
      <c r="CR74" s="572"/>
      <c r="CS74" s="572"/>
      <c r="CT74" s="572"/>
      <c r="CU74" s="572"/>
      <c r="CV74" s="572"/>
      <c r="CW74" s="572"/>
    </row>
    <row r="75" spans="1:101" ht="18" x14ac:dyDescent="0.25">
      <c r="A75" s="283"/>
      <c r="B75" s="284"/>
      <c r="C75" s="35"/>
      <c r="D75" s="265"/>
      <c r="E75" s="35"/>
      <c r="F75" s="265"/>
      <c r="G75" s="265"/>
      <c r="H75" s="265"/>
      <c r="I75" s="563"/>
      <c r="J75" s="266"/>
      <c r="K75" s="265"/>
      <c r="L75" s="265"/>
      <c r="M75" s="563"/>
      <c r="N75" s="563"/>
      <c r="O75" s="563"/>
      <c r="P75" s="476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580"/>
      <c r="AQ75" s="580"/>
      <c r="AR75" s="580"/>
      <c r="AS75" s="580"/>
      <c r="AT75" s="580"/>
      <c r="AU75" s="580"/>
      <c r="AV75" s="580"/>
      <c r="AW75" s="580"/>
      <c r="AX75" s="580"/>
      <c r="AY75" s="580"/>
      <c r="AZ75" s="580"/>
      <c r="BA75" s="580"/>
      <c r="BB75" s="580"/>
      <c r="BC75" s="580"/>
      <c r="BD75" s="580"/>
      <c r="BE75" s="580"/>
      <c r="BF75" s="580"/>
      <c r="BG75" s="580"/>
      <c r="BH75" s="580"/>
      <c r="BI75" s="580"/>
      <c r="BJ75" s="580"/>
      <c r="BK75" s="580"/>
      <c r="BL75" s="580"/>
      <c r="BM75" s="580"/>
      <c r="BN75" s="580"/>
      <c r="BO75" s="580"/>
      <c r="BP75" s="580"/>
      <c r="BQ75" s="580"/>
      <c r="BR75" s="580"/>
      <c r="BS75" s="580"/>
      <c r="BT75" s="580"/>
      <c r="BU75" s="580"/>
      <c r="BV75" s="580"/>
      <c r="BW75" s="580"/>
      <c r="BX75" s="580"/>
      <c r="BY75" s="580"/>
      <c r="BZ75" s="580"/>
      <c r="CA75" s="580"/>
      <c r="CB75" s="580"/>
      <c r="CC75" s="580"/>
      <c r="CD75" s="580"/>
      <c r="CE75" s="580"/>
      <c r="CF75" s="580"/>
      <c r="CG75" s="580"/>
      <c r="CH75" s="580"/>
      <c r="CI75" s="580"/>
      <c r="CJ75" s="580"/>
      <c r="CK75" s="580"/>
      <c r="CL75" s="580"/>
      <c r="CM75" s="580"/>
      <c r="CN75" s="580"/>
      <c r="CO75" s="580"/>
      <c r="CP75" s="580"/>
      <c r="CQ75" s="580"/>
      <c r="CR75" s="580"/>
      <c r="CS75" s="580"/>
      <c r="CT75" s="580"/>
      <c r="CU75" s="580"/>
      <c r="CV75" s="580"/>
      <c r="CW75" s="580"/>
    </row>
    <row r="76" spans="1:101" ht="18" x14ac:dyDescent="0.25">
      <c r="A76" s="283"/>
      <c r="B76" s="284"/>
      <c r="C76" s="251"/>
      <c r="D76" s="265"/>
      <c r="E76" s="252"/>
      <c r="F76" s="265"/>
      <c r="G76" s="265"/>
      <c r="H76" s="265"/>
      <c r="I76" s="252"/>
      <c r="J76" s="266"/>
      <c r="K76" s="265"/>
      <c r="L76" s="265"/>
      <c r="M76" s="252"/>
      <c r="N76" s="252"/>
      <c r="O76" s="25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</row>
    <row r="77" spans="1:101" ht="18" x14ac:dyDescent="0.25">
      <c r="A77" s="567" t="s">
        <v>1182</v>
      </c>
      <c r="B77" s="284"/>
      <c r="C77" s="251"/>
      <c r="D77" s="265"/>
      <c r="E77" s="252"/>
      <c r="F77" s="265"/>
      <c r="G77" s="265"/>
      <c r="H77" s="265"/>
      <c r="I77" s="252"/>
      <c r="J77" s="266"/>
      <c r="K77" s="265"/>
      <c r="L77" s="265"/>
      <c r="M77" s="252"/>
      <c r="N77" s="252"/>
      <c r="O77" s="25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</row>
    <row r="78" spans="1:101" ht="18" x14ac:dyDescent="0.25">
      <c r="A78" s="283">
        <v>4128781171</v>
      </c>
      <c r="B78" s="284">
        <v>1010806494</v>
      </c>
      <c r="C78" s="251" t="s">
        <v>1206</v>
      </c>
      <c r="D78" s="265"/>
      <c r="E78" s="563"/>
      <c r="F78" s="265"/>
      <c r="G78" s="265"/>
      <c r="H78" s="265"/>
      <c r="I78" s="563"/>
      <c r="J78" s="266"/>
      <c r="K78" s="265"/>
      <c r="L78" s="265"/>
      <c r="M78" s="265"/>
      <c r="N78" s="563"/>
      <c r="O78" s="265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</row>
    <row r="79" spans="1:101" ht="18" x14ac:dyDescent="0.25">
      <c r="A79" s="283">
        <v>4123950882</v>
      </c>
      <c r="B79" s="284">
        <v>1010438274</v>
      </c>
      <c r="C79" s="251" t="s">
        <v>1205</v>
      </c>
      <c r="D79" s="265"/>
      <c r="E79" s="563"/>
      <c r="F79" s="265"/>
      <c r="G79" s="265"/>
      <c r="H79" s="265"/>
      <c r="I79" s="563"/>
      <c r="J79" s="266"/>
      <c r="K79" s="265"/>
      <c r="L79" s="265"/>
      <c r="M79" s="265"/>
      <c r="N79" s="563"/>
      <c r="O79" s="265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580"/>
      <c r="AQ79" s="580"/>
      <c r="AR79" s="580"/>
      <c r="AS79" s="580"/>
      <c r="AT79" s="580"/>
      <c r="AU79" s="580"/>
      <c r="AV79" s="580"/>
      <c r="AW79" s="580"/>
      <c r="AX79" s="580"/>
      <c r="AY79" s="580"/>
      <c r="AZ79" s="580"/>
      <c r="BA79" s="580"/>
      <c r="BB79" s="580"/>
      <c r="BC79" s="580"/>
      <c r="BD79" s="580"/>
      <c r="BE79" s="580"/>
      <c r="BF79" s="580"/>
      <c r="BG79" s="580"/>
      <c r="BH79" s="580"/>
      <c r="BI79" s="580"/>
      <c r="BJ79" s="580"/>
      <c r="BK79" s="580"/>
      <c r="BL79" s="580"/>
      <c r="BM79" s="580"/>
      <c r="BN79" s="580"/>
      <c r="BO79" s="580"/>
      <c r="BP79" s="580"/>
      <c r="BQ79" s="580"/>
      <c r="BR79" s="580"/>
      <c r="BS79" s="580"/>
      <c r="BT79" s="580"/>
      <c r="BU79" s="580"/>
      <c r="BV79" s="580"/>
      <c r="BW79" s="580"/>
      <c r="BX79" s="580"/>
      <c r="BY79" s="580"/>
      <c r="BZ79" s="580"/>
      <c r="CA79" s="580"/>
      <c r="CB79" s="580"/>
      <c r="CC79" s="580"/>
      <c r="CD79" s="580"/>
      <c r="CE79" s="580"/>
      <c r="CF79" s="580"/>
      <c r="CG79" s="580"/>
      <c r="CH79" s="580"/>
      <c r="CI79" s="580"/>
      <c r="CJ79" s="580"/>
      <c r="CK79" s="580"/>
      <c r="CL79" s="580"/>
      <c r="CM79" s="580"/>
      <c r="CN79" s="580"/>
      <c r="CO79" s="580"/>
      <c r="CP79" s="580"/>
      <c r="CQ79" s="580"/>
      <c r="CR79" s="580"/>
      <c r="CS79" s="580"/>
      <c r="CT79" s="580"/>
      <c r="CU79" s="580"/>
      <c r="CV79" s="580"/>
      <c r="CW79" s="580"/>
    </row>
    <row r="80" spans="1:101" ht="18" x14ac:dyDescent="0.25">
      <c r="A80" s="283">
        <v>4129391099</v>
      </c>
      <c r="B80" s="284">
        <v>1010438251</v>
      </c>
      <c r="C80" s="251" t="s">
        <v>1204</v>
      </c>
      <c r="D80" s="265"/>
      <c r="E80" s="563"/>
      <c r="F80" s="265"/>
      <c r="G80" s="265"/>
      <c r="H80" s="265"/>
      <c r="I80" s="563"/>
      <c r="J80" s="266"/>
      <c r="K80" s="265"/>
      <c r="L80" s="265"/>
      <c r="M80" s="265"/>
      <c r="N80" s="563"/>
      <c r="O80" s="265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580"/>
      <c r="AQ80" s="580"/>
      <c r="AR80" s="580"/>
      <c r="AS80" s="580"/>
      <c r="AT80" s="580"/>
      <c r="AU80" s="580"/>
      <c r="AV80" s="580"/>
      <c r="AW80" s="580"/>
      <c r="AX80" s="580"/>
      <c r="AY80" s="580"/>
      <c r="AZ80" s="580"/>
      <c r="BA80" s="580"/>
      <c r="BB80" s="580"/>
      <c r="BC80" s="580"/>
      <c r="BD80" s="580"/>
      <c r="BE80" s="580"/>
      <c r="BF80" s="580"/>
      <c r="BG80" s="580"/>
      <c r="BH80" s="580"/>
      <c r="BI80" s="580"/>
      <c r="BJ80" s="580"/>
      <c r="BK80" s="580"/>
      <c r="BL80" s="580"/>
      <c r="BM80" s="580"/>
      <c r="BN80" s="580"/>
      <c r="BO80" s="580"/>
      <c r="BP80" s="580"/>
      <c r="BQ80" s="580"/>
      <c r="BR80" s="580"/>
      <c r="BS80" s="580"/>
      <c r="BT80" s="580"/>
      <c r="BU80" s="580"/>
      <c r="BV80" s="580"/>
      <c r="BW80" s="580"/>
      <c r="BX80" s="580"/>
      <c r="BY80" s="580"/>
      <c r="BZ80" s="580"/>
      <c r="CA80" s="580"/>
      <c r="CB80" s="580"/>
      <c r="CC80" s="580"/>
      <c r="CD80" s="580"/>
      <c r="CE80" s="580"/>
      <c r="CF80" s="580"/>
      <c r="CG80" s="580"/>
      <c r="CH80" s="580"/>
      <c r="CI80" s="580"/>
      <c r="CJ80" s="580"/>
      <c r="CK80" s="580"/>
      <c r="CL80" s="580"/>
      <c r="CM80" s="580"/>
      <c r="CN80" s="580"/>
      <c r="CO80" s="580"/>
      <c r="CP80" s="580"/>
      <c r="CQ80" s="580"/>
      <c r="CR80" s="580"/>
      <c r="CS80" s="580"/>
      <c r="CT80" s="580"/>
      <c r="CU80" s="580"/>
      <c r="CV80" s="580"/>
      <c r="CW80" s="580"/>
    </row>
    <row r="81" spans="1:101" ht="18" x14ac:dyDescent="0.25">
      <c r="A81" s="283"/>
      <c r="B81" s="284"/>
      <c r="C81" s="251"/>
      <c r="D81" s="265"/>
      <c r="E81" s="563"/>
      <c r="F81" s="265"/>
      <c r="G81" s="265"/>
      <c r="H81" s="265"/>
      <c r="I81" s="563"/>
      <c r="J81" s="266"/>
      <c r="K81" s="265"/>
      <c r="L81" s="265"/>
      <c r="M81" s="265"/>
      <c r="N81" s="563"/>
      <c r="O81" s="265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582"/>
      <c r="AQ81" s="582"/>
      <c r="AR81" s="582"/>
      <c r="AS81" s="582"/>
      <c r="AT81" s="582"/>
      <c r="AU81" s="582"/>
      <c r="AV81" s="582"/>
      <c r="AW81" s="582"/>
      <c r="AX81" s="582"/>
      <c r="AY81" s="582"/>
      <c r="AZ81" s="582"/>
      <c r="BA81" s="582"/>
      <c r="BB81" s="582"/>
      <c r="BC81" s="582"/>
      <c r="BD81" s="582"/>
      <c r="BE81" s="582"/>
      <c r="BF81" s="582"/>
      <c r="BG81" s="582"/>
      <c r="BH81" s="582"/>
      <c r="BI81" s="582"/>
      <c r="BJ81" s="582"/>
      <c r="BK81" s="582"/>
      <c r="BL81" s="582"/>
      <c r="BM81" s="582"/>
      <c r="BN81" s="582"/>
      <c r="BO81" s="582"/>
      <c r="BP81" s="582"/>
      <c r="BQ81" s="582"/>
      <c r="BR81" s="582"/>
      <c r="BS81" s="582"/>
      <c r="BT81" s="582"/>
      <c r="BU81" s="582"/>
      <c r="BV81" s="582"/>
      <c r="BW81" s="582"/>
      <c r="BX81" s="582"/>
      <c r="BY81" s="582"/>
      <c r="BZ81" s="582"/>
      <c r="CA81" s="582"/>
      <c r="CB81" s="582"/>
      <c r="CC81" s="582"/>
      <c r="CD81" s="582"/>
      <c r="CE81" s="582"/>
      <c r="CF81" s="582"/>
      <c r="CG81" s="582"/>
      <c r="CH81" s="582"/>
      <c r="CI81" s="582"/>
      <c r="CJ81" s="582"/>
      <c r="CK81" s="582"/>
      <c r="CL81" s="582"/>
      <c r="CM81" s="582"/>
      <c r="CN81" s="582"/>
      <c r="CO81" s="582"/>
      <c r="CP81" s="582"/>
      <c r="CQ81" s="582"/>
      <c r="CR81" s="582"/>
      <c r="CS81" s="582"/>
      <c r="CT81" s="582"/>
      <c r="CU81" s="582"/>
      <c r="CV81" s="582"/>
      <c r="CW81" s="582"/>
    </row>
    <row r="82" spans="1:101" ht="18" x14ac:dyDescent="0.25">
      <c r="A82" s="567" t="s">
        <v>1115</v>
      </c>
      <c r="B82" s="284"/>
      <c r="C82" s="251"/>
      <c r="D82" s="265"/>
      <c r="E82" s="563"/>
      <c r="F82" s="265"/>
      <c r="G82" s="265"/>
      <c r="H82" s="265"/>
      <c r="I82" s="563"/>
      <c r="J82" s="266"/>
      <c r="K82" s="265"/>
      <c r="L82" s="265"/>
      <c r="M82" s="265"/>
      <c r="N82" s="563"/>
      <c r="O82" s="265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582"/>
      <c r="AQ82" s="582"/>
      <c r="AR82" s="582"/>
      <c r="AS82" s="582"/>
      <c r="AT82" s="582"/>
      <c r="AU82" s="582"/>
      <c r="AV82" s="582"/>
      <c r="AW82" s="582"/>
      <c r="AX82" s="582"/>
      <c r="AY82" s="582"/>
      <c r="AZ82" s="582"/>
      <c r="BA82" s="582"/>
      <c r="BB82" s="582"/>
      <c r="BC82" s="582"/>
      <c r="BD82" s="582"/>
      <c r="BE82" s="582"/>
      <c r="BF82" s="582"/>
      <c r="BG82" s="582"/>
      <c r="BH82" s="582"/>
      <c r="BI82" s="582"/>
      <c r="BJ82" s="582"/>
      <c r="BK82" s="582"/>
      <c r="BL82" s="582"/>
      <c r="BM82" s="582"/>
      <c r="BN82" s="582"/>
      <c r="BO82" s="582"/>
      <c r="BP82" s="582"/>
      <c r="BQ82" s="582"/>
      <c r="BR82" s="582"/>
      <c r="BS82" s="582"/>
      <c r="BT82" s="582"/>
      <c r="BU82" s="582"/>
      <c r="BV82" s="582"/>
      <c r="BW82" s="582"/>
      <c r="BX82" s="582"/>
      <c r="BY82" s="582"/>
      <c r="BZ82" s="582"/>
      <c r="CA82" s="582"/>
      <c r="CB82" s="582"/>
      <c r="CC82" s="582"/>
      <c r="CD82" s="582"/>
      <c r="CE82" s="582"/>
      <c r="CF82" s="582"/>
      <c r="CG82" s="582"/>
      <c r="CH82" s="582"/>
      <c r="CI82" s="582"/>
      <c r="CJ82" s="582"/>
      <c r="CK82" s="582"/>
      <c r="CL82" s="582"/>
      <c r="CM82" s="582"/>
      <c r="CN82" s="582"/>
      <c r="CO82" s="582"/>
      <c r="CP82" s="582"/>
      <c r="CQ82" s="582"/>
      <c r="CR82" s="582"/>
      <c r="CS82" s="582"/>
      <c r="CT82" s="582"/>
      <c r="CU82" s="582"/>
      <c r="CV82" s="582"/>
      <c r="CW82" s="582"/>
    </row>
    <row r="83" spans="1:101" ht="18" x14ac:dyDescent="0.25">
      <c r="A83" s="283">
        <v>4128659609</v>
      </c>
      <c r="B83" s="284">
        <v>1011095197</v>
      </c>
      <c r="C83" s="251" t="s">
        <v>1116</v>
      </c>
      <c r="D83" s="265"/>
      <c r="E83" s="563"/>
      <c r="F83" s="265"/>
      <c r="G83" s="265"/>
      <c r="H83" s="265"/>
      <c r="I83" s="563"/>
      <c r="J83" s="266"/>
      <c r="K83" s="265"/>
      <c r="L83" s="265"/>
      <c r="M83" s="265"/>
      <c r="N83" s="563"/>
      <c r="O83" s="265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582"/>
      <c r="AQ83" s="582"/>
      <c r="AR83" s="582"/>
      <c r="AS83" s="582"/>
      <c r="AT83" s="582"/>
      <c r="AU83" s="582"/>
      <c r="AV83" s="582"/>
      <c r="AW83" s="582"/>
      <c r="AX83" s="582"/>
      <c r="AY83" s="582"/>
      <c r="AZ83" s="582"/>
      <c r="BA83" s="582"/>
      <c r="BB83" s="582"/>
      <c r="BC83" s="582"/>
      <c r="BD83" s="582"/>
      <c r="BE83" s="582"/>
      <c r="BF83" s="582"/>
      <c r="BG83" s="582"/>
      <c r="BH83" s="582"/>
      <c r="BI83" s="582"/>
      <c r="BJ83" s="582"/>
      <c r="BK83" s="582"/>
      <c r="BL83" s="582"/>
      <c r="BM83" s="582"/>
      <c r="BN83" s="582"/>
      <c r="BO83" s="582"/>
      <c r="BP83" s="582"/>
      <c r="BQ83" s="582"/>
      <c r="BR83" s="582"/>
      <c r="BS83" s="582"/>
      <c r="BT83" s="582"/>
      <c r="BU83" s="582"/>
      <c r="BV83" s="582"/>
      <c r="BW83" s="582"/>
      <c r="BX83" s="582"/>
      <c r="BY83" s="582"/>
      <c r="BZ83" s="582"/>
      <c r="CA83" s="582"/>
      <c r="CB83" s="582"/>
      <c r="CC83" s="582"/>
      <c r="CD83" s="582"/>
      <c r="CE83" s="582"/>
      <c r="CF83" s="582"/>
      <c r="CG83" s="582"/>
      <c r="CH83" s="582"/>
      <c r="CI83" s="582"/>
      <c r="CJ83" s="582"/>
      <c r="CK83" s="582"/>
      <c r="CL83" s="582"/>
      <c r="CM83" s="582"/>
      <c r="CN83" s="582"/>
      <c r="CO83" s="582"/>
      <c r="CP83" s="582"/>
      <c r="CQ83" s="582"/>
      <c r="CR83" s="582"/>
      <c r="CS83" s="582"/>
      <c r="CT83" s="582"/>
      <c r="CU83" s="582"/>
      <c r="CV83" s="582"/>
      <c r="CW83" s="582"/>
    </row>
    <row r="84" spans="1:101" ht="18" x14ac:dyDescent="0.25">
      <c r="A84" s="283">
        <v>4121774274</v>
      </c>
      <c r="B84" s="284" t="s">
        <v>1117</v>
      </c>
      <c r="C84" s="251" t="s">
        <v>1118</v>
      </c>
      <c r="D84" s="265"/>
      <c r="E84" s="563"/>
      <c r="F84" s="265"/>
      <c r="G84" s="265"/>
      <c r="H84" s="265"/>
      <c r="I84" s="563"/>
      <c r="J84" s="266"/>
      <c r="K84" s="265"/>
      <c r="L84" s="265"/>
      <c r="M84" s="265"/>
      <c r="N84" s="563"/>
      <c r="O84" s="265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580"/>
      <c r="AQ84" s="580"/>
      <c r="AR84" s="580"/>
      <c r="AS84" s="580"/>
      <c r="AT84" s="580"/>
      <c r="AU84" s="580"/>
      <c r="AV84" s="580"/>
      <c r="AW84" s="580"/>
      <c r="AX84" s="580"/>
      <c r="AY84" s="580"/>
      <c r="AZ84" s="580"/>
      <c r="BA84" s="580"/>
      <c r="BB84" s="580"/>
      <c r="BC84" s="580"/>
      <c r="BD84" s="580"/>
      <c r="BE84" s="580"/>
      <c r="BF84" s="580"/>
      <c r="BG84" s="580"/>
      <c r="BH84" s="580"/>
      <c r="BI84" s="580"/>
      <c r="BJ84" s="580"/>
      <c r="BK84" s="580"/>
      <c r="BL84" s="580"/>
      <c r="BM84" s="580"/>
      <c r="BN84" s="580"/>
      <c r="BO84" s="580"/>
      <c r="BP84" s="580"/>
      <c r="BQ84" s="580"/>
      <c r="BR84" s="580"/>
      <c r="BS84" s="580"/>
      <c r="BT84" s="580"/>
      <c r="BU84" s="580"/>
      <c r="BV84" s="580"/>
      <c r="BW84" s="580"/>
      <c r="BX84" s="580"/>
      <c r="BY84" s="580"/>
      <c r="BZ84" s="580"/>
      <c r="CA84" s="580"/>
      <c r="CB84" s="580"/>
      <c r="CC84" s="580"/>
      <c r="CD84" s="580"/>
      <c r="CE84" s="580"/>
      <c r="CF84" s="580"/>
      <c r="CG84" s="580"/>
      <c r="CH84" s="580"/>
      <c r="CI84" s="580"/>
      <c r="CJ84" s="580"/>
      <c r="CK84" s="580"/>
      <c r="CL84" s="580"/>
      <c r="CM84" s="580"/>
      <c r="CN84" s="580"/>
      <c r="CO84" s="580"/>
      <c r="CP84" s="580"/>
      <c r="CQ84" s="580"/>
      <c r="CR84" s="580"/>
      <c r="CS84" s="580"/>
      <c r="CT84" s="580"/>
      <c r="CU84" s="580"/>
      <c r="CV84" s="580"/>
      <c r="CW84" s="580"/>
    </row>
    <row r="85" spans="1:101" ht="18" x14ac:dyDescent="0.25">
      <c r="A85" s="283">
        <v>4121470419</v>
      </c>
      <c r="B85" s="284" t="s">
        <v>1119</v>
      </c>
      <c r="C85" s="251" t="s">
        <v>1120</v>
      </c>
      <c r="D85" s="265"/>
      <c r="E85" s="563"/>
      <c r="F85" s="265"/>
      <c r="G85" s="265"/>
      <c r="H85" s="265"/>
      <c r="I85" s="563"/>
      <c r="J85" s="266"/>
      <c r="K85" s="265"/>
      <c r="L85" s="265"/>
      <c r="M85" s="265"/>
      <c r="N85" s="563"/>
      <c r="O85" s="265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584"/>
      <c r="AQ85" s="584"/>
      <c r="AR85" s="584"/>
      <c r="AS85" s="584"/>
      <c r="AT85" s="584"/>
      <c r="AU85" s="584"/>
      <c r="AV85" s="584"/>
      <c r="AW85" s="584"/>
      <c r="AX85" s="584"/>
      <c r="AY85" s="584"/>
      <c r="AZ85" s="584"/>
      <c r="BA85" s="584"/>
      <c r="BB85" s="584"/>
      <c r="BC85" s="584"/>
      <c r="BD85" s="584"/>
      <c r="BE85" s="584"/>
      <c r="BF85" s="584"/>
      <c r="BG85" s="584"/>
      <c r="BH85" s="584"/>
      <c r="BI85" s="584"/>
      <c r="BJ85" s="584"/>
      <c r="BK85" s="584"/>
      <c r="BL85" s="584"/>
      <c r="BM85" s="584"/>
      <c r="BN85" s="584"/>
      <c r="BO85" s="584"/>
      <c r="BP85" s="584"/>
      <c r="BQ85" s="584"/>
      <c r="BR85" s="584"/>
      <c r="BS85" s="584"/>
      <c r="BT85" s="584"/>
      <c r="BU85" s="584"/>
      <c r="BV85" s="584"/>
      <c r="BW85" s="584"/>
      <c r="BX85" s="584"/>
      <c r="BY85" s="584"/>
      <c r="BZ85" s="584"/>
      <c r="CA85" s="584"/>
      <c r="CB85" s="584"/>
      <c r="CC85" s="584"/>
      <c r="CD85" s="584"/>
      <c r="CE85" s="584"/>
      <c r="CF85" s="584"/>
      <c r="CG85" s="584"/>
      <c r="CH85" s="584"/>
      <c r="CI85" s="584"/>
      <c r="CJ85" s="584"/>
      <c r="CK85" s="584"/>
      <c r="CL85" s="584"/>
      <c r="CM85" s="584"/>
      <c r="CN85" s="584"/>
      <c r="CO85" s="584"/>
      <c r="CP85" s="584"/>
      <c r="CQ85" s="584"/>
      <c r="CR85" s="584"/>
      <c r="CS85" s="584"/>
      <c r="CT85" s="584"/>
      <c r="CU85" s="584"/>
      <c r="CV85" s="584"/>
      <c r="CW85" s="584"/>
    </row>
    <row r="86" spans="1:101" ht="18" x14ac:dyDescent="0.25">
      <c r="A86" s="283">
        <v>4122831839</v>
      </c>
      <c r="B86" s="284">
        <v>1010501468</v>
      </c>
      <c r="C86" s="251" t="s">
        <v>1123</v>
      </c>
      <c r="D86" s="265"/>
      <c r="E86" s="563"/>
      <c r="F86" s="265"/>
      <c r="G86" s="265"/>
      <c r="H86" s="265"/>
      <c r="I86" s="563"/>
      <c r="J86" s="266"/>
      <c r="K86" s="265"/>
      <c r="L86" s="265"/>
      <c r="M86" s="265"/>
      <c r="N86" s="563"/>
      <c r="O86" s="265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585"/>
      <c r="AQ86" s="585"/>
      <c r="AR86" s="585"/>
      <c r="AS86" s="585"/>
      <c r="AT86" s="585"/>
      <c r="AU86" s="585"/>
      <c r="AV86" s="585"/>
      <c r="AW86" s="585"/>
      <c r="AX86" s="585"/>
      <c r="AY86" s="585"/>
      <c r="AZ86" s="585"/>
      <c r="BA86" s="585"/>
      <c r="BB86" s="585"/>
      <c r="BC86" s="585"/>
      <c r="BD86" s="585"/>
      <c r="BE86" s="585"/>
      <c r="BF86" s="585"/>
      <c r="BG86" s="585"/>
      <c r="BH86" s="585"/>
      <c r="BI86" s="585"/>
      <c r="BJ86" s="585"/>
      <c r="BK86" s="585"/>
      <c r="BL86" s="585"/>
      <c r="BM86" s="585"/>
      <c r="BN86" s="585"/>
      <c r="BO86" s="585"/>
      <c r="BP86" s="585"/>
      <c r="BQ86" s="585"/>
      <c r="BR86" s="585"/>
      <c r="BS86" s="585"/>
      <c r="BT86" s="585"/>
      <c r="BU86" s="585"/>
      <c r="BV86" s="585"/>
      <c r="BW86" s="585"/>
      <c r="BX86" s="585"/>
      <c r="BY86" s="585"/>
      <c r="BZ86" s="585"/>
      <c r="CA86" s="585"/>
      <c r="CB86" s="585"/>
      <c r="CC86" s="585"/>
      <c r="CD86" s="585"/>
      <c r="CE86" s="585"/>
      <c r="CF86" s="585"/>
      <c r="CG86" s="585"/>
      <c r="CH86" s="585"/>
      <c r="CI86" s="585"/>
      <c r="CJ86" s="585"/>
      <c r="CK86" s="585"/>
      <c r="CL86" s="585"/>
      <c r="CM86" s="585"/>
      <c r="CN86" s="585"/>
      <c r="CO86" s="585"/>
      <c r="CP86" s="585"/>
      <c r="CQ86" s="585"/>
      <c r="CR86" s="585"/>
      <c r="CS86" s="585"/>
      <c r="CT86" s="585"/>
      <c r="CU86" s="585"/>
      <c r="CV86" s="585"/>
      <c r="CW86" s="585"/>
    </row>
    <row r="87" spans="1:101" ht="18" x14ac:dyDescent="0.25">
      <c r="A87" s="283">
        <v>4125133601</v>
      </c>
      <c r="B87" s="284">
        <v>1010408230</v>
      </c>
      <c r="C87" s="251" t="s">
        <v>1124</v>
      </c>
      <c r="D87" s="265"/>
      <c r="E87" s="563"/>
      <c r="F87" s="265"/>
      <c r="G87" s="265"/>
      <c r="H87" s="265"/>
      <c r="I87" s="563"/>
      <c r="J87" s="266"/>
      <c r="K87" s="265"/>
      <c r="L87" s="265"/>
      <c r="M87" s="265"/>
      <c r="N87" s="563"/>
      <c r="O87" s="265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585"/>
      <c r="AQ87" s="585"/>
      <c r="AR87" s="585"/>
      <c r="AS87" s="585"/>
      <c r="AT87" s="585"/>
      <c r="AU87" s="585"/>
      <c r="AV87" s="585"/>
      <c r="AW87" s="585"/>
      <c r="AX87" s="585"/>
      <c r="AY87" s="585"/>
      <c r="AZ87" s="585"/>
      <c r="BA87" s="585"/>
      <c r="BB87" s="585"/>
      <c r="BC87" s="585"/>
      <c r="BD87" s="585"/>
      <c r="BE87" s="585"/>
      <c r="BF87" s="585"/>
      <c r="BG87" s="585"/>
      <c r="BH87" s="585"/>
      <c r="BI87" s="585"/>
      <c r="BJ87" s="585"/>
      <c r="BK87" s="585"/>
      <c r="BL87" s="585"/>
      <c r="BM87" s="585"/>
      <c r="BN87" s="585"/>
      <c r="BO87" s="585"/>
      <c r="BP87" s="585"/>
      <c r="BQ87" s="585"/>
      <c r="BR87" s="585"/>
      <c r="BS87" s="585"/>
      <c r="BT87" s="585"/>
      <c r="BU87" s="585"/>
      <c r="BV87" s="585"/>
      <c r="BW87" s="585"/>
      <c r="BX87" s="585"/>
      <c r="BY87" s="585"/>
      <c r="BZ87" s="585"/>
      <c r="CA87" s="585"/>
      <c r="CB87" s="585"/>
      <c r="CC87" s="585"/>
      <c r="CD87" s="585"/>
      <c r="CE87" s="585"/>
      <c r="CF87" s="585"/>
      <c r="CG87" s="585"/>
      <c r="CH87" s="585"/>
      <c r="CI87" s="585"/>
      <c r="CJ87" s="585"/>
      <c r="CK87" s="585"/>
      <c r="CL87" s="585"/>
      <c r="CM87" s="585"/>
      <c r="CN87" s="585"/>
      <c r="CO87" s="585"/>
      <c r="CP87" s="585"/>
      <c r="CQ87" s="585"/>
      <c r="CR87" s="585"/>
      <c r="CS87" s="585"/>
      <c r="CT87" s="585"/>
      <c r="CU87" s="585"/>
      <c r="CV87" s="585"/>
      <c r="CW87" s="585"/>
    </row>
    <row r="88" spans="1:101" ht="18" x14ac:dyDescent="0.25">
      <c r="A88" s="283">
        <v>4127409974</v>
      </c>
      <c r="B88" s="284">
        <v>1010408217</v>
      </c>
      <c r="C88" s="251" t="s">
        <v>1125</v>
      </c>
      <c r="D88" s="265"/>
      <c r="E88" s="563"/>
      <c r="F88" s="265"/>
      <c r="G88" s="265"/>
      <c r="H88" s="265"/>
      <c r="I88" s="563"/>
      <c r="J88" s="266"/>
      <c r="K88" s="265"/>
      <c r="L88" s="265"/>
      <c r="M88" s="265"/>
      <c r="N88" s="563"/>
      <c r="O88" s="265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585"/>
      <c r="AQ88" s="585"/>
      <c r="AR88" s="585"/>
      <c r="AS88" s="585"/>
      <c r="AT88" s="585"/>
      <c r="AU88" s="585"/>
      <c r="AV88" s="585"/>
      <c r="AW88" s="585"/>
      <c r="AX88" s="585"/>
      <c r="AY88" s="585"/>
      <c r="AZ88" s="585"/>
      <c r="BA88" s="585"/>
      <c r="BB88" s="585"/>
      <c r="BC88" s="585"/>
      <c r="BD88" s="585"/>
      <c r="BE88" s="585"/>
      <c r="BF88" s="585"/>
      <c r="BG88" s="585"/>
      <c r="BH88" s="585"/>
      <c r="BI88" s="585"/>
      <c r="BJ88" s="585"/>
      <c r="BK88" s="585"/>
      <c r="BL88" s="585"/>
      <c r="BM88" s="585"/>
      <c r="BN88" s="585"/>
      <c r="BO88" s="585"/>
      <c r="BP88" s="585"/>
      <c r="BQ88" s="585"/>
      <c r="BR88" s="585"/>
      <c r="BS88" s="585"/>
      <c r="BT88" s="585"/>
      <c r="BU88" s="585"/>
      <c r="BV88" s="585"/>
      <c r="BW88" s="585"/>
      <c r="BX88" s="585"/>
      <c r="BY88" s="585"/>
      <c r="BZ88" s="585"/>
      <c r="CA88" s="585"/>
      <c r="CB88" s="585"/>
      <c r="CC88" s="585"/>
      <c r="CD88" s="585"/>
      <c r="CE88" s="585"/>
      <c r="CF88" s="585"/>
      <c r="CG88" s="585"/>
      <c r="CH88" s="585"/>
      <c r="CI88" s="585"/>
      <c r="CJ88" s="585"/>
      <c r="CK88" s="585"/>
      <c r="CL88" s="585"/>
      <c r="CM88" s="585"/>
      <c r="CN88" s="585"/>
      <c r="CO88" s="585"/>
      <c r="CP88" s="585"/>
      <c r="CQ88" s="585"/>
      <c r="CR88" s="585"/>
      <c r="CS88" s="585"/>
      <c r="CT88" s="585"/>
      <c r="CU88" s="585"/>
      <c r="CV88" s="585"/>
      <c r="CW88" s="585"/>
    </row>
    <row r="89" spans="1:101" ht="18" x14ac:dyDescent="0.25">
      <c r="A89" s="283">
        <v>4127016782</v>
      </c>
      <c r="B89" s="284">
        <v>1010580339</v>
      </c>
      <c r="C89" s="251" t="s">
        <v>1189</v>
      </c>
      <c r="D89" s="265"/>
      <c r="E89" s="563"/>
      <c r="F89" s="265"/>
      <c r="G89" s="265"/>
      <c r="H89" s="265"/>
      <c r="I89" s="563"/>
      <c r="J89" s="266"/>
      <c r="K89" s="265"/>
      <c r="L89" s="265"/>
      <c r="M89" s="265"/>
      <c r="N89" s="563"/>
      <c r="O89" s="265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587"/>
      <c r="AQ89" s="587"/>
      <c r="AR89" s="587"/>
      <c r="AS89" s="587"/>
      <c r="AT89" s="587"/>
      <c r="AU89" s="587"/>
      <c r="AV89" s="587"/>
      <c r="AW89" s="587"/>
      <c r="AX89" s="587"/>
      <c r="AY89" s="587"/>
      <c r="AZ89" s="587"/>
      <c r="BA89" s="587"/>
      <c r="BB89" s="587"/>
      <c r="BC89" s="587"/>
      <c r="BD89" s="587"/>
      <c r="BE89" s="587"/>
      <c r="BF89" s="587"/>
      <c r="BG89" s="587"/>
      <c r="BH89" s="587"/>
      <c r="BI89" s="587"/>
      <c r="BJ89" s="587"/>
      <c r="BK89" s="587"/>
      <c r="BL89" s="587"/>
      <c r="BM89" s="587"/>
      <c r="BN89" s="587"/>
      <c r="BO89" s="587"/>
      <c r="BP89" s="587"/>
      <c r="BQ89" s="587"/>
      <c r="BR89" s="587"/>
      <c r="BS89" s="587"/>
      <c r="BT89" s="587"/>
      <c r="BU89" s="587"/>
      <c r="BV89" s="587"/>
      <c r="BW89" s="587"/>
      <c r="BX89" s="587"/>
      <c r="BY89" s="587"/>
      <c r="BZ89" s="587"/>
      <c r="CA89" s="587"/>
      <c r="CB89" s="587"/>
      <c r="CC89" s="587"/>
      <c r="CD89" s="587"/>
      <c r="CE89" s="587"/>
      <c r="CF89" s="587"/>
      <c r="CG89" s="587"/>
      <c r="CH89" s="587"/>
      <c r="CI89" s="587"/>
      <c r="CJ89" s="587"/>
      <c r="CK89" s="587"/>
      <c r="CL89" s="587"/>
      <c r="CM89" s="587"/>
      <c r="CN89" s="587"/>
      <c r="CO89" s="587"/>
      <c r="CP89" s="587"/>
      <c r="CQ89" s="587"/>
      <c r="CR89" s="587"/>
      <c r="CS89" s="587"/>
      <c r="CT89" s="587"/>
      <c r="CU89" s="587"/>
      <c r="CV89" s="587"/>
      <c r="CW89" s="587"/>
    </row>
    <row r="90" spans="1:101" ht="18" x14ac:dyDescent="0.25">
      <c r="A90" s="283"/>
      <c r="B90" s="284"/>
      <c r="C90" s="251"/>
      <c r="D90" s="265"/>
      <c r="E90" s="563"/>
      <c r="F90" s="265"/>
      <c r="G90" s="265"/>
      <c r="H90" s="265"/>
      <c r="I90" s="563"/>
      <c r="J90" s="266"/>
      <c r="K90" s="265"/>
      <c r="L90" s="265"/>
      <c r="M90" s="265"/>
      <c r="N90" s="563"/>
      <c r="O90" s="265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641"/>
      <c r="AQ90" s="641"/>
      <c r="AR90" s="641"/>
      <c r="AS90" s="641"/>
      <c r="AT90" s="641"/>
      <c r="AU90" s="641"/>
      <c r="AV90" s="641"/>
      <c r="AW90" s="641"/>
      <c r="AX90" s="641"/>
      <c r="AY90" s="641"/>
      <c r="AZ90" s="641"/>
      <c r="BA90" s="641"/>
      <c r="BB90" s="641"/>
      <c r="BC90" s="641"/>
      <c r="BD90" s="641"/>
      <c r="BE90" s="641"/>
      <c r="BF90" s="641"/>
      <c r="BG90" s="641"/>
      <c r="BH90" s="641"/>
      <c r="BI90" s="641"/>
      <c r="BJ90" s="641"/>
      <c r="BK90" s="641"/>
      <c r="BL90" s="641"/>
      <c r="BM90" s="641"/>
      <c r="BN90" s="641"/>
      <c r="BO90" s="641"/>
      <c r="BP90" s="641"/>
      <c r="BQ90" s="641"/>
      <c r="BR90" s="641"/>
      <c r="BS90" s="641"/>
      <c r="BT90" s="641"/>
      <c r="BU90" s="641"/>
      <c r="BV90" s="641"/>
      <c r="BW90" s="641"/>
      <c r="BX90" s="641"/>
      <c r="BY90" s="641"/>
      <c r="BZ90" s="641"/>
      <c r="CA90" s="641"/>
      <c r="CB90" s="641"/>
      <c r="CC90" s="641"/>
      <c r="CD90" s="641"/>
      <c r="CE90" s="641"/>
      <c r="CF90" s="641"/>
      <c r="CG90" s="641"/>
      <c r="CH90" s="641"/>
      <c r="CI90" s="641"/>
      <c r="CJ90" s="641"/>
      <c r="CK90" s="641"/>
      <c r="CL90" s="641"/>
      <c r="CM90" s="641"/>
      <c r="CN90" s="641"/>
      <c r="CO90" s="641"/>
      <c r="CP90" s="641"/>
      <c r="CQ90" s="641"/>
      <c r="CR90" s="641"/>
      <c r="CS90" s="641"/>
      <c r="CT90" s="641"/>
      <c r="CU90" s="641"/>
      <c r="CV90" s="641"/>
      <c r="CW90" s="641"/>
    </row>
    <row r="91" spans="1:101" ht="18" x14ac:dyDescent="0.25">
      <c r="A91" s="567" t="s">
        <v>1284</v>
      </c>
      <c r="B91" s="284"/>
      <c r="C91" s="251"/>
      <c r="D91" s="265"/>
      <c r="E91" s="563"/>
      <c r="F91" s="265"/>
      <c r="G91" s="265"/>
      <c r="H91" s="265"/>
      <c r="I91" s="563"/>
      <c r="J91" s="266"/>
      <c r="K91" s="265"/>
      <c r="L91" s="265"/>
      <c r="M91" s="265"/>
      <c r="N91" s="563"/>
      <c r="O91" s="265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641"/>
      <c r="AQ91" s="641"/>
      <c r="AR91" s="641"/>
      <c r="AS91" s="641"/>
      <c r="AT91" s="641"/>
      <c r="AU91" s="641"/>
      <c r="AV91" s="641"/>
      <c r="AW91" s="641"/>
      <c r="AX91" s="641"/>
      <c r="AY91" s="641"/>
      <c r="AZ91" s="641"/>
      <c r="BA91" s="641"/>
      <c r="BB91" s="641"/>
      <c r="BC91" s="641"/>
      <c r="BD91" s="641"/>
      <c r="BE91" s="641"/>
      <c r="BF91" s="641"/>
      <c r="BG91" s="641"/>
      <c r="BH91" s="641"/>
      <c r="BI91" s="641"/>
      <c r="BJ91" s="641"/>
      <c r="BK91" s="641"/>
      <c r="BL91" s="641"/>
      <c r="BM91" s="641"/>
      <c r="BN91" s="641"/>
      <c r="BO91" s="641"/>
      <c r="BP91" s="641"/>
      <c r="BQ91" s="641"/>
      <c r="BR91" s="641"/>
      <c r="BS91" s="641"/>
      <c r="BT91" s="641"/>
      <c r="BU91" s="641"/>
      <c r="BV91" s="641"/>
      <c r="BW91" s="641"/>
      <c r="BX91" s="641"/>
      <c r="BY91" s="641"/>
      <c r="BZ91" s="641"/>
      <c r="CA91" s="641"/>
      <c r="CB91" s="641"/>
      <c r="CC91" s="641"/>
      <c r="CD91" s="641"/>
      <c r="CE91" s="641"/>
      <c r="CF91" s="641"/>
      <c r="CG91" s="641"/>
      <c r="CH91" s="641"/>
      <c r="CI91" s="641"/>
      <c r="CJ91" s="641"/>
      <c r="CK91" s="641"/>
      <c r="CL91" s="641"/>
      <c r="CM91" s="641"/>
      <c r="CN91" s="641"/>
      <c r="CO91" s="641"/>
      <c r="CP91" s="641"/>
      <c r="CQ91" s="641"/>
      <c r="CR91" s="641"/>
      <c r="CS91" s="641"/>
      <c r="CT91" s="641"/>
      <c r="CU91" s="641"/>
      <c r="CV91" s="641"/>
      <c r="CW91" s="641"/>
    </row>
    <row r="92" spans="1:101" ht="18" x14ac:dyDescent="0.25">
      <c r="A92" s="283" t="s">
        <v>1285</v>
      </c>
      <c r="B92" s="284">
        <v>1010785272</v>
      </c>
      <c r="C92" s="251" t="s">
        <v>1286</v>
      </c>
      <c r="D92" s="265"/>
      <c r="E92" s="563"/>
      <c r="F92" s="265"/>
      <c r="G92" s="265"/>
      <c r="H92" s="265"/>
      <c r="I92" s="563"/>
      <c r="J92" s="266"/>
      <c r="K92" s="265"/>
      <c r="L92" s="265"/>
      <c r="M92" s="265"/>
      <c r="N92" s="563"/>
      <c r="O92" s="265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641"/>
      <c r="AQ92" s="641"/>
      <c r="AR92" s="641"/>
      <c r="AS92" s="641"/>
      <c r="AT92" s="641"/>
      <c r="AU92" s="641"/>
      <c r="AV92" s="641"/>
      <c r="AW92" s="641"/>
      <c r="AX92" s="641"/>
      <c r="AY92" s="641"/>
      <c r="AZ92" s="641"/>
      <c r="BA92" s="641"/>
      <c r="BB92" s="641"/>
      <c r="BC92" s="641"/>
      <c r="BD92" s="641"/>
      <c r="BE92" s="641"/>
      <c r="BF92" s="641"/>
      <c r="BG92" s="641"/>
      <c r="BH92" s="641"/>
      <c r="BI92" s="641"/>
      <c r="BJ92" s="641"/>
      <c r="BK92" s="641"/>
      <c r="BL92" s="641"/>
      <c r="BM92" s="641"/>
      <c r="BN92" s="641"/>
      <c r="BO92" s="641"/>
      <c r="BP92" s="641"/>
      <c r="BQ92" s="641"/>
      <c r="BR92" s="641"/>
      <c r="BS92" s="641"/>
      <c r="BT92" s="641"/>
      <c r="BU92" s="641"/>
      <c r="BV92" s="641"/>
      <c r="BW92" s="641"/>
      <c r="BX92" s="641"/>
      <c r="BY92" s="641"/>
      <c r="BZ92" s="641"/>
      <c r="CA92" s="641"/>
      <c r="CB92" s="641"/>
      <c r="CC92" s="641"/>
      <c r="CD92" s="641"/>
      <c r="CE92" s="641"/>
      <c r="CF92" s="641"/>
      <c r="CG92" s="641"/>
      <c r="CH92" s="641"/>
      <c r="CI92" s="641"/>
      <c r="CJ92" s="641"/>
      <c r="CK92" s="641"/>
      <c r="CL92" s="641"/>
      <c r="CM92" s="641"/>
      <c r="CN92" s="641"/>
      <c r="CO92" s="641"/>
      <c r="CP92" s="641"/>
      <c r="CQ92" s="641"/>
      <c r="CR92" s="641"/>
      <c r="CS92" s="641"/>
      <c r="CT92" s="641"/>
      <c r="CU92" s="641"/>
      <c r="CV92" s="641"/>
      <c r="CW92" s="641"/>
    </row>
    <row r="93" spans="1:101" ht="18" x14ac:dyDescent="0.25">
      <c r="A93" s="283" t="s">
        <v>1285</v>
      </c>
      <c r="B93" s="284">
        <v>1010785271</v>
      </c>
      <c r="C93" s="251" t="s">
        <v>1287</v>
      </c>
      <c r="D93" s="265"/>
      <c r="E93" s="563"/>
      <c r="F93" s="265"/>
      <c r="G93" s="265"/>
      <c r="H93" s="265"/>
      <c r="I93" s="563"/>
      <c r="J93" s="266"/>
      <c r="K93" s="265"/>
      <c r="L93" s="265"/>
      <c r="M93" s="265"/>
      <c r="N93" s="563"/>
      <c r="O93" s="265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641"/>
      <c r="AQ93" s="641"/>
      <c r="AR93" s="641"/>
      <c r="AS93" s="641"/>
      <c r="AT93" s="641"/>
      <c r="AU93" s="641"/>
      <c r="AV93" s="641"/>
      <c r="AW93" s="641"/>
      <c r="AX93" s="641"/>
      <c r="AY93" s="641"/>
      <c r="AZ93" s="641"/>
      <c r="BA93" s="641"/>
      <c r="BB93" s="641"/>
      <c r="BC93" s="641"/>
      <c r="BD93" s="641"/>
      <c r="BE93" s="641"/>
      <c r="BF93" s="641"/>
      <c r="BG93" s="641"/>
      <c r="BH93" s="641"/>
      <c r="BI93" s="641"/>
      <c r="BJ93" s="641"/>
      <c r="BK93" s="641"/>
      <c r="BL93" s="641"/>
      <c r="BM93" s="641"/>
      <c r="BN93" s="641"/>
      <c r="BO93" s="641"/>
      <c r="BP93" s="641"/>
      <c r="BQ93" s="641"/>
      <c r="BR93" s="641"/>
      <c r="BS93" s="641"/>
      <c r="BT93" s="641"/>
      <c r="BU93" s="641"/>
      <c r="BV93" s="641"/>
      <c r="BW93" s="641"/>
      <c r="BX93" s="641"/>
      <c r="BY93" s="641"/>
      <c r="BZ93" s="641"/>
      <c r="CA93" s="641"/>
      <c r="CB93" s="641"/>
      <c r="CC93" s="641"/>
      <c r="CD93" s="641"/>
      <c r="CE93" s="641"/>
      <c r="CF93" s="641"/>
      <c r="CG93" s="641"/>
      <c r="CH93" s="641"/>
      <c r="CI93" s="641"/>
      <c r="CJ93" s="641"/>
      <c r="CK93" s="641"/>
      <c r="CL93" s="641"/>
      <c r="CM93" s="641"/>
      <c r="CN93" s="641"/>
      <c r="CO93" s="641"/>
      <c r="CP93" s="641"/>
      <c r="CQ93" s="641"/>
      <c r="CR93" s="641"/>
      <c r="CS93" s="641"/>
      <c r="CT93" s="641"/>
      <c r="CU93" s="641"/>
      <c r="CV93" s="641"/>
      <c r="CW93" s="641"/>
    </row>
    <row r="94" spans="1:101" ht="18" x14ac:dyDescent="0.25">
      <c r="A94" s="283">
        <v>9725930939</v>
      </c>
      <c r="B94" s="284" t="s">
        <v>1289</v>
      </c>
      <c r="C94" s="251" t="s">
        <v>1288</v>
      </c>
      <c r="D94" s="265"/>
      <c r="E94" s="563"/>
      <c r="F94" s="265"/>
      <c r="G94" s="265"/>
      <c r="H94" s="265"/>
      <c r="I94" s="563"/>
      <c r="J94" s="266"/>
      <c r="K94" s="265"/>
      <c r="L94" s="265"/>
      <c r="M94" s="265"/>
      <c r="N94" s="563"/>
      <c r="O94" s="265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641"/>
      <c r="AQ94" s="641"/>
      <c r="AR94" s="641"/>
      <c r="AS94" s="641"/>
      <c r="AT94" s="641"/>
      <c r="AU94" s="641"/>
      <c r="AV94" s="641"/>
      <c r="AW94" s="641"/>
      <c r="AX94" s="641"/>
      <c r="AY94" s="641"/>
      <c r="AZ94" s="641"/>
      <c r="BA94" s="641"/>
      <c r="BB94" s="641"/>
      <c r="BC94" s="641"/>
      <c r="BD94" s="641"/>
      <c r="BE94" s="641"/>
      <c r="BF94" s="641"/>
      <c r="BG94" s="641"/>
      <c r="BH94" s="641"/>
      <c r="BI94" s="641"/>
      <c r="BJ94" s="641"/>
      <c r="BK94" s="641"/>
      <c r="BL94" s="641"/>
      <c r="BM94" s="641"/>
      <c r="BN94" s="641"/>
      <c r="BO94" s="641"/>
      <c r="BP94" s="641"/>
      <c r="BQ94" s="641"/>
      <c r="BR94" s="641"/>
      <c r="BS94" s="641"/>
      <c r="BT94" s="641"/>
      <c r="BU94" s="641"/>
      <c r="BV94" s="641"/>
      <c r="BW94" s="641"/>
      <c r="BX94" s="641"/>
      <c r="BY94" s="641"/>
      <c r="BZ94" s="641"/>
      <c r="CA94" s="641"/>
      <c r="CB94" s="641"/>
      <c r="CC94" s="641"/>
      <c r="CD94" s="641"/>
      <c r="CE94" s="641"/>
      <c r="CF94" s="641"/>
      <c r="CG94" s="641"/>
      <c r="CH94" s="641"/>
      <c r="CI94" s="641"/>
      <c r="CJ94" s="641"/>
      <c r="CK94" s="641"/>
      <c r="CL94" s="641"/>
      <c r="CM94" s="641"/>
      <c r="CN94" s="641"/>
      <c r="CO94" s="641"/>
      <c r="CP94" s="641"/>
      <c r="CQ94" s="641"/>
      <c r="CR94" s="641"/>
      <c r="CS94" s="641"/>
      <c r="CT94" s="641"/>
      <c r="CU94" s="641"/>
      <c r="CV94" s="641"/>
      <c r="CW94" s="641"/>
    </row>
    <row r="95" spans="1:101" ht="18" x14ac:dyDescent="0.25">
      <c r="A95" s="283">
        <v>2171505002</v>
      </c>
      <c r="B95" s="284" t="s">
        <v>1289</v>
      </c>
      <c r="C95" s="251" t="s">
        <v>1290</v>
      </c>
      <c r="D95" s="265"/>
      <c r="E95" s="563"/>
      <c r="F95" s="265"/>
      <c r="G95" s="265"/>
      <c r="H95" s="265"/>
      <c r="I95" s="563"/>
      <c r="J95" s="266"/>
      <c r="K95" s="265"/>
      <c r="L95" s="265"/>
      <c r="M95" s="265"/>
      <c r="N95" s="563"/>
      <c r="O95" s="265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641"/>
      <c r="AQ95" s="641"/>
      <c r="AR95" s="641"/>
      <c r="AS95" s="641"/>
      <c r="AT95" s="641"/>
      <c r="AU95" s="641"/>
      <c r="AV95" s="641"/>
      <c r="AW95" s="641"/>
      <c r="AX95" s="641"/>
      <c r="AY95" s="641"/>
      <c r="AZ95" s="641"/>
      <c r="BA95" s="641"/>
      <c r="BB95" s="641"/>
      <c r="BC95" s="641"/>
      <c r="BD95" s="641"/>
      <c r="BE95" s="641"/>
      <c r="BF95" s="641"/>
      <c r="BG95" s="641"/>
      <c r="BH95" s="641"/>
      <c r="BI95" s="641"/>
      <c r="BJ95" s="641"/>
      <c r="BK95" s="641"/>
      <c r="BL95" s="641"/>
      <c r="BM95" s="641"/>
      <c r="BN95" s="641"/>
      <c r="BO95" s="641"/>
      <c r="BP95" s="641"/>
      <c r="BQ95" s="641"/>
      <c r="BR95" s="641"/>
      <c r="BS95" s="641"/>
      <c r="BT95" s="641"/>
      <c r="BU95" s="641"/>
      <c r="BV95" s="641"/>
      <c r="BW95" s="641"/>
      <c r="BX95" s="641"/>
      <c r="BY95" s="641"/>
      <c r="BZ95" s="641"/>
      <c r="CA95" s="641"/>
      <c r="CB95" s="641"/>
      <c r="CC95" s="641"/>
      <c r="CD95" s="641"/>
      <c r="CE95" s="641"/>
      <c r="CF95" s="641"/>
      <c r="CG95" s="641"/>
      <c r="CH95" s="641"/>
      <c r="CI95" s="641"/>
      <c r="CJ95" s="641"/>
      <c r="CK95" s="641"/>
      <c r="CL95" s="641"/>
      <c r="CM95" s="641"/>
      <c r="CN95" s="641"/>
      <c r="CO95" s="641"/>
      <c r="CP95" s="641"/>
      <c r="CQ95" s="641"/>
      <c r="CR95" s="641"/>
      <c r="CS95" s="641"/>
      <c r="CT95" s="641"/>
      <c r="CU95" s="641"/>
      <c r="CV95" s="641"/>
      <c r="CW95" s="641"/>
    </row>
    <row r="96" spans="1:101" ht="18" x14ac:dyDescent="0.25">
      <c r="A96" s="283">
        <v>8394316223</v>
      </c>
      <c r="B96" s="284" t="s">
        <v>1289</v>
      </c>
      <c r="C96" s="251" t="s">
        <v>1291</v>
      </c>
      <c r="D96" s="259"/>
      <c r="E96" s="257"/>
      <c r="F96" s="259"/>
      <c r="G96" s="259"/>
      <c r="H96" s="259"/>
      <c r="I96" s="257"/>
      <c r="J96" s="260"/>
      <c r="K96" s="259"/>
      <c r="L96" s="259"/>
      <c r="M96" s="259"/>
      <c r="N96" s="257"/>
      <c r="O96" s="259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641"/>
      <c r="AQ96" s="641"/>
      <c r="AR96" s="641"/>
      <c r="AS96" s="641"/>
      <c r="AT96" s="641"/>
      <c r="AU96" s="641"/>
      <c r="AV96" s="641"/>
      <c r="AW96" s="641"/>
      <c r="AX96" s="641"/>
      <c r="AY96" s="641"/>
      <c r="AZ96" s="641"/>
      <c r="BA96" s="641"/>
      <c r="BB96" s="641"/>
      <c r="BC96" s="641"/>
      <c r="BD96" s="641"/>
      <c r="BE96" s="641"/>
      <c r="BF96" s="641"/>
      <c r="BG96" s="641"/>
      <c r="BH96" s="641"/>
      <c r="BI96" s="641"/>
      <c r="BJ96" s="641"/>
      <c r="BK96" s="641"/>
      <c r="BL96" s="641"/>
      <c r="BM96" s="641"/>
      <c r="BN96" s="641"/>
      <c r="BO96" s="641"/>
      <c r="BP96" s="641"/>
      <c r="BQ96" s="641"/>
      <c r="BR96" s="641"/>
      <c r="BS96" s="641"/>
      <c r="BT96" s="641"/>
      <c r="BU96" s="641"/>
      <c r="BV96" s="641"/>
      <c r="BW96" s="641"/>
      <c r="BX96" s="641"/>
      <c r="BY96" s="641"/>
      <c r="BZ96" s="641"/>
      <c r="CA96" s="641"/>
      <c r="CB96" s="641"/>
      <c r="CC96" s="641"/>
      <c r="CD96" s="641"/>
      <c r="CE96" s="641"/>
      <c r="CF96" s="641"/>
      <c r="CG96" s="641"/>
      <c r="CH96" s="641"/>
      <c r="CI96" s="641"/>
      <c r="CJ96" s="641"/>
      <c r="CK96" s="641"/>
      <c r="CL96" s="641"/>
      <c r="CM96" s="641"/>
      <c r="CN96" s="641"/>
      <c r="CO96" s="641"/>
      <c r="CP96" s="641"/>
      <c r="CQ96" s="641"/>
      <c r="CR96" s="641"/>
      <c r="CS96" s="641"/>
      <c r="CT96" s="641"/>
      <c r="CU96" s="641"/>
      <c r="CV96" s="641"/>
      <c r="CW96" s="641"/>
    </row>
    <row r="97" spans="1:41" ht="18" x14ac:dyDescent="0.2">
      <c r="A97" s="286"/>
      <c r="B97" s="243"/>
      <c r="C97" s="287" t="s">
        <v>103</v>
      </c>
      <c r="D97" s="288">
        <f>SUM(D4:D96)</f>
        <v>0</v>
      </c>
      <c r="E97" s="564">
        <f t="shared" ref="E97:O97" si="0">SUM(E4:E96)</f>
        <v>0</v>
      </c>
      <c r="F97" s="564">
        <f t="shared" si="0"/>
        <v>0</v>
      </c>
      <c r="G97" s="564">
        <f t="shared" si="0"/>
        <v>0</v>
      </c>
      <c r="H97" s="564">
        <f t="shared" si="0"/>
        <v>0</v>
      </c>
      <c r="I97" s="564">
        <f t="shared" si="0"/>
        <v>0</v>
      </c>
      <c r="J97" s="564">
        <f t="shared" si="0"/>
        <v>0</v>
      </c>
      <c r="K97" s="564">
        <f t="shared" si="0"/>
        <v>0</v>
      </c>
      <c r="L97" s="564">
        <f t="shared" si="0"/>
        <v>0</v>
      </c>
      <c r="M97" s="564">
        <f t="shared" si="0"/>
        <v>0</v>
      </c>
      <c r="N97" s="564">
        <f t="shared" si="0"/>
        <v>0</v>
      </c>
      <c r="O97" s="564">
        <f t="shared" si="0"/>
        <v>0</v>
      </c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</row>
    <row r="98" spans="1:41" ht="18" x14ac:dyDescent="0.25">
      <c r="A98" s="286"/>
      <c r="B98" s="243"/>
      <c r="C98" s="289"/>
      <c r="D98" s="248"/>
      <c r="E98" s="248"/>
      <c r="F98" s="248"/>
      <c r="G98" s="248"/>
      <c r="H98" s="248"/>
      <c r="I98" s="245"/>
      <c r="J98" s="237"/>
      <c r="K98" s="248"/>
      <c r="L98" s="248"/>
      <c r="M98" s="248"/>
      <c r="N98" s="248"/>
      <c r="O98" s="24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</row>
    <row r="99" spans="1:41" ht="18" x14ac:dyDescent="0.25">
      <c r="A99" s="286"/>
      <c r="B99" s="243"/>
      <c r="C99" s="244"/>
      <c r="D99" s="248"/>
      <c r="E99" s="707"/>
      <c r="F99" s="708"/>
      <c r="G99" s="708"/>
      <c r="H99" s="708"/>
      <c r="I99" s="245"/>
      <c r="J99" s="237"/>
      <c r="K99" s="248"/>
      <c r="L99" s="248"/>
      <c r="M99" s="248"/>
      <c r="N99" s="248"/>
      <c r="O99" s="24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</row>
    <row r="100" spans="1:41" ht="18" x14ac:dyDescent="0.25">
      <c r="A100" s="283"/>
      <c r="B100" s="284"/>
      <c r="C100" s="251"/>
      <c r="H100" s="471"/>
      <c r="I100" s="245"/>
      <c r="J100" s="237"/>
      <c r="K100" s="248"/>
      <c r="L100" s="248"/>
      <c r="M100" s="248"/>
      <c r="N100" s="248"/>
      <c r="O100" s="24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</row>
    <row r="101" spans="1:41" ht="18" x14ac:dyDescent="0.25">
      <c r="A101" s="283"/>
      <c r="B101" s="284"/>
      <c r="C101" s="251"/>
      <c r="H101" s="265"/>
      <c r="I101" s="245"/>
      <c r="J101" s="237"/>
      <c r="K101" s="248"/>
      <c r="L101" s="248"/>
      <c r="M101" s="248"/>
      <c r="N101" s="248"/>
      <c r="O101" s="24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</row>
    <row r="102" spans="1:41" ht="18" x14ac:dyDescent="0.25">
      <c r="A102" s="290"/>
      <c r="B102" s="243"/>
      <c r="C102" s="244"/>
      <c r="D102" s="248"/>
      <c r="E102" s="464"/>
      <c r="F102" s="265"/>
      <c r="G102" s="465"/>
      <c r="H102" s="265"/>
      <c r="I102" s="245"/>
      <c r="J102" s="237"/>
      <c r="K102" s="248"/>
      <c r="L102" s="248"/>
      <c r="M102" s="248"/>
      <c r="N102" s="248"/>
      <c r="O102" s="24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</row>
    <row r="103" spans="1:41" ht="18" x14ac:dyDescent="0.25">
      <c r="A103" s="290"/>
      <c r="B103" s="243"/>
      <c r="C103" s="244"/>
      <c r="D103" s="248"/>
      <c r="E103" s="464"/>
      <c r="F103" s="265"/>
      <c r="G103" s="465"/>
      <c r="H103" s="265"/>
      <c r="I103" s="245"/>
      <c r="J103" s="237"/>
      <c r="K103" s="248"/>
      <c r="L103" s="248"/>
      <c r="M103" s="248"/>
      <c r="N103" s="248"/>
      <c r="O103" s="24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</row>
    <row r="104" spans="1:41" ht="18" x14ac:dyDescent="0.25">
      <c r="A104" s="286"/>
      <c r="B104" s="243"/>
      <c r="C104" s="244"/>
      <c r="D104" s="248"/>
      <c r="E104" s="464"/>
      <c r="F104" s="265"/>
      <c r="G104" s="465"/>
      <c r="H104" s="265"/>
      <c r="I104" s="248"/>
      <c r="J104" s="237"/>
      <c r="K104" s="248"/>
      <c r="L104" s="248"/>
      <c r="M104" s="248"/>
      <c r="N104" s="248"/>
      <c r="O104" s="24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</row>
    <row r="105" spans="1:41" ht="18" x14ac:dyDescent="0.25">
      <c r="A105" s="286"/>
      <c r="B105" s="243"/>
      <c r="C105" s="244"/>
      <c r="D105" s="248"/>
      <c r="E105" s="464"/>
      <c r="F105" s="265"/>
      <c r="G105" s="465"/>
      <c r="H105" s="265"/>
      <c r="I105" s="248"/>
      <c r="J105" s="237"/>
      <c r="K105" s="248"/>
      <c r="L105" s="248"/>
      <c r="M105" s="248"/>
      <c r="N105" s="248"/>
      <c r="O105" s="24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</row>
    <row r="106" spans="1:41" ht="18" x14ac:dyDescent="0.25">
      <c r="A106" s="286"/>
      <c r="B106" s="243"/>
      <c r="C106" s="244"/>
      <c r="D106" s="248"/>
      <c r="E106" s="464"/>
      <c r="F106" s="265"/>
      <c r="G106" s="465"/>
      <c r="H106" s="265"/>
      <c r="I106" s="248"/>
      <c r="J106" s="237"/>
      <c r="K106" s="248"/>
      <c r="L106" s="248"/>
      <c r="M106" s="248"/>
      <c r="N106" s="248"/>
      <c r="O106" s="24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</row>
    <row r="107" spans="1:41" ht="18" x14ac:dyDescent="0.25">
      <c r="A107" s="286"/>
      <c r="B107" s="243"/>
      <c r="C107" s="244"/>
      <c r="D107" s="248"/>
      <c r="E107" s="464"/>
      <c r="F107" s="265"/>
      <c r="G107" s="465"/>
      <c r="H107" s="265"/>
      <c r="I107" s="248"/>
      <c r="J107" s="237"/>
      <c r="K107" s="248"/>
      <c r="L107" s="248"/>
      <c r="M107" s="248"/>
      <c r="N107" s="248"/>
      <c r="O107" s="24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</row>
    <row r="108" spans="1:41" ht="18" x14ac:dyDescent="0.25">
      <c r="A108" s="286"/>
      <c r="B108" s="243"/>
      <c r="C108" s="244"/>
      <c r="D108" s="248"/>
      <c r="E108" s="464"/>
      <c r="F108" s="265"/>
      <c r="G108" s="465"/>
      <c r="H108" s="265"/>
      <c r="I108" s="248"/>
      <c r="J108" s="237"/>
      <c r="K108" s="248"/>
      <c r="L108" s="248"/>
      <c r="M108" s="248"/>
      <c r="N108" s="248"/>
      <c r="O108" s="24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</row>
    <row r="109" spans="1:41" ht="18" x14ac:dyDescent="0.25">
      <c r="A109" s="286"/>
      <c r="B109" s="243"/>
      <c r="C109" s="244"/>
      <c r="D109" s="248"/>
      <c r="E109" s="464"/>
      <c r="F109" s="265"/>
      <c r="G109" s="465"/>
      <c r="H109" s="265"/>
      <c r="I109" s="248"/>
      <c r="J109" s="237"/>
      <c r="K109" s="248"/>
      <c r="L109" s="248"/>
      <c r="M109" s="248"/>
      <c r="N109" s="248"/>
      <c r="O109" s="24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</row>
    <row r="110" spans="1:41" ht="18" x14ac:dyDescent="0.25">
      <c r="A110" s="286"/>
      <c r="B110" s="243"/>
      <c r="C110" s="244"/>
      <c r="D110" s="248"/>
      <c r="E110" s="464"/>
      <c r="F110" s="265"/>
      <c r="G110" s="465"/>
      <c r="H110" s="265"/>
      <c r="I110" s="248"/>
      <c r="J110" s="237"/>
      <c r="K110" s="248"/>
      <c r="L110" s="248"/>
      <c r="M110" s="248"/>
      <c r="N110" s="248"/>
      <c r="O110" s="24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</row>
    <row r="111" spans="1:41" ht="18" x14ac:dyDescent="0.25">
      <c r="A111" s="286"/>
      <c r="B111" s="243"/>
      <c r="C111" s="244"/>
      <c r="D111" s="248"/>
      <c r="E111" s="464"/>
      <c r="F111" s="265"/>
      <c r="G111" s="265"/>
      <c r="H111" s="265"/>
      <c r="I111" s="248"/>
      <c r="J111" s="237"/>
      <c r="K111" s="248"/>
      <c r="L111" s="248"/>
      <c r="M111" s="248"/>
      <c r="N111" s="248"/>
      <c r="O111" s="24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</row>
    <row r="112" spans="1:41" ht="18" x14ac:dyDescent="0.25">
      <c r="A112" s="286"/>
      <c r="B112" s="243"/>
      <c r="C112" s="244"/>
      <c r="D112" s="248"/>
      <c r="E112" s="265"/>
      <c r="F112" s="265"/>
      <c r="G112" s="265"/>
      <c r="H112" s="265"/>
      <c r="I112" s="248"/>
      <c r="J112" s="237"/>
      <c r="K112" s="248"/>
      <c r="L112" s="248"/>
      <c r="M112" s="248"/>
      <c r="N112" s="248"/>
      <c r="O112" s="24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</row>
    <row r="113" spans="1:41" ht="18" x14ac:dyDescent="0.25">
      <c r="A113" s="286"/>
      <c r="B113" s="243"/>
      <c r="C113" s="244"/>
      <c r="D113" s="248"/>
      <c r="E113" s="248"/>
      <c r="F113" s="248"/>
      <c r="G113" s="248"/>
      <c r="H113" s="248"/>
      <c r="I113" s="248"/>
      <c r="J113" s="237"/>
      <c r="K113" s="248"/>
      <c r="L113" s="248"/>
      <c r="M113" s="248"/>
      <c r="N113" s="248"/>
      <c r="O113" s="24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</row>
    <row r="114" spans="1:41" ht="18" x14ac:dyDescent="0.25">
      <c r="A114" s="286"/>
      <c r="B114" s="243"/>
      <c r="C114" s="244"/>
      <c r="D114" s="248"/>
      <c r="E114" s="248"/>
      <c r="F114" s="248"/>
      <c r="G114" s="248"/>
      <c r="H114" s="248"/>
      <c r="I114" s="248"/>
      <c r="J114" s="237"/>
      <c r="K114" s="248"/>
      <c r="L114" s="248"/>
      <c r="M114" s="248"/>
      <c r="N114" s="248"/>
      <c r="O114" s="24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</row>
    <row r="115" spans="1:41" ht="18" x14ac:dyDescent="0.25">
      <c r="A115" s="286"/>
      <c r="B115" s="243"/>
      <c r="C115" s="244"/>
      <c r="D115" s="248"/>
      <c r="E115" s="248"/>
      <c r="F115" s="248"/>
      <c r="G115" s="248"/>
      <c r="H115" s="248"/>
      <c r="I115" s="248"/>
      <c r="J115" s="237"/>
      <c r="K115" s="248"/>
      <c r="L115" s="248"/>
      <c r="M115" s="248"/>
      <c r="N115" s="248"/>
      <c r="O115" s="24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</row>
    <row r="116" spans="1:41" ht="18" x14ac:dyDescent="0.25">
      <c r="A116" s="286"/>
      <c r="B116" s="243"/>
      <c r="C116" s="244"/>
      <c r="D116" s="248"/>
      <c r="E116" s="248"/>
      <c r="F116" s="248"/>
      <c r="G116" s="248"/>
      <c r="H116" s="248"/>
      <c r="I116" s="248"/>
      <c r="J116" s="237"/>
      <c r="K116" s="248"/>
      <c r="L116" s="248"/>
      <c r="M116" s="248"/>
      <c r="N116" s="248"/>
      <c r="O116" s="24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</row>
    <row r="117" spans="1:41" ht="18" x14ac:dyDescent="0.25">
      <c r="A117" s="286"/>
      <c r="B117" s="243"/>
      <c r="C117" s="244"/>
      <c r="D117" s="248"/>
      <c r="E117" s="248"/>
      <c r="F117" s="248"/>
      <c r="G117" s="248"/>
      <c r="H117" s="248"/>
      <c r="I117" s="248"/>
      <c r="J117" s="237"/>
      <c r="K117" s="248"/>
      <c r="L117" s="248"/>
      <c r="M117" s="248"/>
      <c r="N117" s="248"/>
      <c r="O117" s="24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</row>
    <row r="118" spans="1:41" ht="18" x14ac:dyDescent="0.25">
      <c r="A118" s="286"/>
      <c r="B118" s="243"/>
      <c r="C118" s="244"/>
      <c r="D118" s="248"/>
      <c r="E118" s="248"/>
      <c r="F118" s="248"/>
      <c r="G118" s="248"/>
      <c r="H118" s="248"/>
      <c r="I118" s="248"/>
      <c r="J118" s="237"/>
      <c r="K118" s="248"/>
      <c r="L118" s="248"/>
      <c r="M118" s="248"/>
      <c r="N118" s="248"/>
      <c r="O118" s="24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</row>
    <row r="119" spans="1:41" ht="18" x14ac:dyDescent="0.25">
      <c r="A119" s="286"/>
      <c r="B119" s="243"/>
      <c r="C119" s="244"/>
      <c r="D119" s="248"/>
      <c r="E119" s="248"/>
      <c r="F119" s="248"/>
      <c r="G119" s="248"/>
      <c r="H119" s="248"/>
      <c r="I119" s="248"/>
      <c r="J119" s="237"/>
      <c r="K119" s="248"/>
      <c r="L119" s="248"/>
      <c r="M119" s="248"/>
      <c r="N119" s="248"/>
      <c r="O119" s="24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</row>
    <row r="120" spans="1:41" ht="18" x14ac:dyDescent="0.25">
      <c r="A120" s="286"/>
      <c r="B120" s="243"/>
      <c r="C120" s="244"/>
      <c r="D120" s="248"/>
      <c r="E120" s="248"/>
      <c r="F120" s="248"/>
      <c r="G120" s="248"/>
      <c r="H120" s="248"/>
      <c r="I120" s="248"/>
      <c r="J120" s="237"/>
      <c r="K120" s="248"/>
      <c r="L120" s="248"/>
      <c r="M120" s="248"/>
      <c r="N120" s="248"/>
      <c r="O120" s="24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</row>
    <row r="121" spans="1:41" ht="18" x14ac:dyDescent="0.25">
      <c r="A121" s="286"/>
      <c r="B121" s="243"/>
      <c r="C121" s="244"/>
      <c r="D121" s="248"/>
      <c r="E121" s="248"/>
      <c r="F121" s="248"/>
      <c r="G121" s="248"/>
      <c r="H121" s="248"/>
      <c r="I121" s="248"/>
      <c r="J121" s="237"/>
      <c r="K121" s="248"/>
      <c r="L121" s="248"/>
      <c r="M121" s="248"/>
      <c r="N121" s="248"/>
      <c r="O121" s="24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</row>
    <row r="122" spans="1:41" ht="18" x14ac:dyDescent="0.25">
      <c r="A122" s="286"/>
      <c r="B122" s="243"/>
      <c r="C122" s="244"/>
      <c r="D122" s="248"/>
      <c r="E122" s="248"/>
      <c r="F122" s="248"/>
      <c r="G122" s="248"/>
      <c r="H122" s="248"/>
      <c r="I122" s="248"/>
      <c r="J122" s="237"/>
      <c r="K122" s="248"/>
      <c r="L122" s="248"/>
      <c r="M122" s="248"/>
      <c r="N122" s="248"/>
      <c r="O122" s="24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</row>
    <row r="123" spans="1:41" ht="18" x14ac:dyDescent="0.25">
      <c r="A123" s="286"/>
      <c r="B123" s="243"/>
      <c r="C123" s="244"/>
      <c r="D123" s="248"/>
      <c r="E123" s="248"/>
      <c r="F123" s="248"/>
      <c r="G123" s="248"/>
      <c r="H123" s="248"/>
      <c r="I123" s="248"/>
      <c r="J123" s="237"/>
      <c r="K123" s="248"/>
      <c r="L123" s="248"/>
      <c r="M123" s="248"/>
      <c r="N123" s="248"/>
      <c r="O123" s="24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</row>
    <row r="124" spans="1:41" ht="18" x14ac:dyDescent="0.25">
      <c r="A124" s="286"/>
      <c r="B124" s="243"/>
      <c r="C124" s="244"/>
      <c r="D124" s="248"/>
      <c r="E124" s="248"/>
      <c r="F124" s="248"/>
      <c r="G124" s="248"/>
      <c r="H124" s="248"/>
      <c r="I124" s="248"/>
      <c r="J124" s="237"/>
      <c r="K124" s="248"/>
      <c r="L124" s="248"/>
      <c r="M124" s="248"/>
      <c r="N124" s="248"/>
      <c r="O124" s="24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</row>
    <row r="125" spans="1:41" ht="18" x14ac:dyDescent="0.25">
      <c r="A125" s="286"/>
      <c r="B125" s="243"/>
      <c r="C125" s="244"/>
      <c r="D125" s="248"/>
      <c r="E125" s="248"/>
      <c r="F125" s="248"/>
      <c r="G125" s="248"/>
      <c r="H125" s="248"/>
      <c r="I125" s="248"/>
      <c r="J125" s="237"/>
      <c r="K125" s="248"/>
      <c r="L125" s="248"/>
      <c r="M125" s="248"/>
      <c r="N125" s="248"/>
      <c r="O125" s="24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</row>
    <row r="126" spans="1:41" ht="18" x14ac:dyDescent="0.25">
      <c r="A126" s="286"/>
      <c r="B126" s="243"/>
      <c r="C126" s="244"/>
      <c r="D126" s="248"/>
      <c r="E126" s="248"/>
      <c r="F126" s="248"/>
      <c r="G126" s="248"/>
      <c r="H126" s="248"/>
      <c r="I126" s="248"/>
      <c r="J126" s="237"/>
      <c r="K126" s="248"/>
      <c r="L126" s="248"/>
      <c r="M126" s="248"/>
      <c r="N126" s="248"/>
      <c r="O126" s="24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</row>
    <row r="127" spans="1:41" ht="18" x14ac:dyDescent="0.25">
      <c r="A127" s="286"/>
      <c r="B127" s="243"/>
      <c r="C127" s="244"/>
      <c r="D127" s="248"/>
      <c r="E127" s="248"/>
      <c r="F127" s="248"/>
      <c r="G127" s="248"/>
      <c r="H127" s="248"/>
      <c r="I127" s="248"/>
      <c r="J127" s="237"/>
      <c r="K127" s="248"/>
      <c r="L127" s="248"/>
      <c r="M127" s="248"/>
      <c r="N127" s="248"/>
      <c r="O127" s="24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</row>
    <row r="128" spans="1:41" ht="18" x14ac:dyDescent="0.25">
      <c r="A128" s="286"/>
      <c r="B128" s="243"/>
      <c r="C128" s="244"/>
      <c r="D128" s="248"/>
      <c r="E128" s="248"/>
      <c r="F128" s="248"/>
      <c r="G128" s="248"/>
      <c r="H128" s="248"/>
      <c r="I128" s="248"/>
      <c r="J128" s="237"/>
      <c r="K128" s="248"/>
      <c r="L128" s="248"/>
      <c r="M128" s="248"/>
      <c r="N128" s="248"/>
      <c r="O128" s="24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</row>
    <row r="129" spans="1:41" ht="18" x14ac:dyDescent="0.25">
      <c r="A129" s="286"/>
      <c r="B129" s="243"/>
      <c r="C129" s="244"/>
      <c r="D129" s="248"/>
      <c r="E129" s="248"/>
      <c r="F129" s="248"/>
      <c r="G129" s="248"/>
      <c r="H129" s="248"/>
      <c r="I129" s="248"/>
      <c r="J129" s="237"/>
      <c r="K129" s="248"/>
      <c r="L129" s="248"/>
      <c r="M129" s="248"/>
      <c r="N129" s="248"/>
      <c r="O129" s="24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</row>
    <row r="130" spans="1:41" ht="18" x14ac:dyDescent="0.25">
      <c r="A130" s="286"/>
      <c r="B130" s="243"/>
      <c r="C130" s="244"/>
      <c r="D130" s="248"/>
      <c r="E130" s="248"/>
      <c r="F130" s="248"/>
      <c r="G130" s="248"/>
      <c r="H130" s="248"/>
      <c r="I130" s="248"/>
      <c r="J130" s="237"/>
      <c r="K130" s="248"/>
      <c r="L130" s="248"/>
      <c r="M130" s="248"/>
      <c r="N130" s="248"/>
      <c r="O130" s="248"/>
    </row>
    <row r="131" spans="1:41" ht="18" x14ac:dyDescent="0.25">
      <c r="A131" s="286"/>
      <c r="B131" s="243"/>
      <c r="C131" s="244"/>
      <c r="D131" s="248"/>
      <c r="E131" s="248"/>
      <c r="F131" s="248"/>
      <c r="G131" s="248"/>
      <c r="H131" s="248"/>
      <c r="I131" s="248"/>
      <c r="J131" s="237"/>
      <c r="K131" s="248"/>
      <c r="L131" s="248"/>
      <c r="M131" s="248"/>
      <c r="N131" s="248"/>
      <c r="O131" s="248"/>
    </row>
    <row r="132" spans="1:41" ht="18" x14ac:dyDescent="0.25">
      <c r="A132" s="286"/>
      <c r="B132" s="243"/>
      <c r="C132" s="244"/>
      <c r="D132" s="248"/>
      <c r="E132" s="248"/>
      <c r="F132" s="248"/>
      <c r="G132" s="248"/>
      <c r="H132" s="248"/>
      <c r="I132" s="248"/>
      <c r="J132" s="237"/>
      <c r="K132" s="248"/>
      <c r="L132" s="248"/>
      <c r="M132" s="248"/>
      <c r="N132" s="248"/>
      <c r="O132" s="248"/>
    </row>
    <row r="133" spans="1:41" ht="18" x14ac:dyDescent="0.25">
      <c r="A133" s="286"/>
      <c r="B133" s="243"/>
      <c r="C133" s="244"/>
      <c r="D133" s="248"/>
      <c r="E133" s="248"/>
      <c r="F133" s="248"/>
      <c r="G133" s="248"/>
      <c r="H133" s="248"/>
      <c r="I133" s="248"/>
      <c r="J133" s="237"/>
      <c r="K133" s="248"/>
      <c r="L133" s="248"/>
      <c r="M133" s="248"/>
      <c r="N133" s="248"/>
      <c r="O133" s="248"/>
    </row>
  </sheetData>
  <mergeCells count="2">
    <mergeCell ref="E99:H99"/>
    <mergeCell ref="A1:C1"/>
  </mergeCells>
  <pageMargins left="1" right="0" top="1" bottom="1" header="0" footer="0"/>
  <pageSetup scale="36" firstPageNumber="6" orientation="portrait" r:id="rId1"/>
  <headerFooter alignWithMargins="0">
    <oddFooter>&amp;L&amp;8&amp;F  &amp;A&amp;R&amp;8&amp;D</oddFooter>
  </headerFooter>
  <rowBreaks count="1" manualBreakCount="1">
    <brk id="10" min="3" max="14" man="1"/>
  </rowBreaks>
  <colBreaks count="1" manualBreakCount="1">
    <brk id="8" max="1048575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8EC8-9590-48B7-B17C-5D7E707D797B}">
  <sheetPr>
    <pageSetUpPr fitToPage="1"/>
  </sheetPr>
  <dimension ref="A1:DC40868"/>
  <sheetViews>
    <sheetView topLeftCell="A55" zoomScale="90" zoomScaleNormal="90" workbookViewId="0">
      <selection activeCell="F74" sqref="F74"/>
    </sheetView>
  </sheetViews>
  <sheetFormatPr defaultColWidth="16.33203125" defaultRowHeight="15" x14ac:dyDescent="0.2"/>
  <cols>
    <col min="1" max="1" width="17.5546875" style="674" customWidth="1"/>
    <col min="2" max="2" width="19.44140625" style="667" bestFit="1" customWidth="1"/>
    <col min="3" max="3" width="29.77734375" style="672" customWidth="1"/>
    <col min="4" max="10" width="14.44140625" style="667" customWidth="1"/>
    <col min="11" max="15" width="14.44140625" style="667" bestFit="1" customWidth="1"/>
    <col min="16" max="105" width="16.33203125" style="667"/>
    <col min="106" max="16384" width="16.33203125" style="668"/>
  </cols>
  <sheetData>
    <row r="1" spans="1:107" s="137" customFormat="1" ht="31.5" customHeight="1" x14ac:dyDescent="0.25">
      <c r="A1" s="711" t="s">
        <v>757</v>
      </c>
      <c r="B1" s="711"/>
      <c r="C1" s="659" t="s">
        <v>1294</v>
      </c>
      <c r="D1" s="660"/>
      <c r="E1" s="660"/>
      <c r="F1" s="660">
        <v>45204</v>
      </c>
      <c r="G1" s="660">
        <v>45238</v>
      </c>
      <c r="H1" s="660"/>
      <c r="I1" s="660"/>
      <c r="J1" s="660"/>
      <c r="K1" s="660"/>
      <c r="L1" s="660"/>
      <c r="M1" s="660"/>
      <c r="N1" s="660"/>
      <c r="O1" s="660"/>
      <c r="P1" s="661"/>
      <c r="Q1" s="661"/>
      <c r="R1" s="661"/>
      <c r="S1" s="661"/>
      <c r="T1" s="661"/>
      <c r="U1" s="661"/>
      <c r="V1" s="661"/>
      <c r="W1" s="661"/>
      <c r="X1" s="661"/>
      <c r="Y1" s="661"/>
      <c r="Z1" s="661"/>
      <c r="AA1" s="661"/>
      <c r="AB1" s="661"/>
      <c r="AC1" s="661"/>
      <c r="AD1" s="661"/>
      <c r="AE1" s="661"/>
      <c r="AF1" s="661"/>
      <c r="AG1" s="661"/>
      <c r="AH1" s="661"/>
      <c r="AI1" s="661"/>
      <c r="AJ1" s="661"/>
      <c r="AK1" s="661"/>
      <c r="AL1" s="661"/>
      <c r="AM1" s="661"/>
      <c r="AN1" s="661"/>
      <c r="AO1" s="661"/>
      <c r="AP1" s="661"/>
      <c r="AQ1" s="661"/>
      <c r="AR1" s="661"/>
      <c r="AS1" s="661"/>
      <c r="AT1" s="661"/>
      <c r="AU1" s="661"/>
      <c r="AV1" s="661"/>
      <c r="AW1" s="661"/>
      <c r="AX1" s="661"/>
      <c r="AY1" s="661"/>
      <c r="AZ1" s="661"/>
      <c r="BA1" s="661"/>
      <c r="BB1" s="661"/>
      <c r="BC1" s="661"/>
      <c r="BD1" s="661"/>
      <c r="BE1" s="661"/>
      <c r="BF1" s="661"/>
      <c r="BG1" s="661"/>
      <c r="BH1" s="661"/>
      <c r="BI1" s="661"/>
      <c r="BJ1" s="661"/>
      <c r="BK1" s="661"/>
      <c r="BL1" s="661"/>
      <c r="BM1" s="661"/>
      <c r="BN1" s="661"/>
      <c r="BO1" s="661"/>
      <c r="BP1" s="661"/>
      <c r="BQ1" s="661"/>
      <c r="BR1" s="661"/>
      <c r="BS1" s="661"/>
      <c r="BT1" s="661"/>
      <c r="BU1" s="661"/>
      <c r="BV1" s="661"/>
      <c r="BW1" s="661"/>
      <c r="BX1" s="661"/>
      <c r="BY1" s="661"/>
      <c r="BZ1" s="661"/>
      <c r="CA1" s="661"/>
      <c r="CB1" s="661"/>
      <c r="CC1" s="661"/>
      <c r="CD1" s="661"/>
      <c r="CE1" s="661"/>
      <c r="CF1" s="661"/>
      <c r="CG1" s="661"/>
      <c r="CH1" s="661"/>
      <c r="CI1" s="661"/>
      <c r="CJ1" s="661"/>
      <c r="CK1" s="661"/>
      <c r="CL1" s="661"/>
      <c r="CM1" s="661"/>
      <c r="CN1" s="661"/>
      <c r="CO1" s="661"/>
      <c r="CP1" s="661"/>
      <c r="CQ1" s="661"/>
      <c r="CR1" s="661"/>
      <c r="CS1" s="661"/>
      <c r="CT1" s="661"/>
      <c r="CU1" s="661"/>
      <c r="CV1" s="661"/>
      <c r="CW1" s="661"/>
      <c r="CX1" s="661"/>
      <c r="CY1" s="661"/>
      <c r="CZ1" s="661"/>
    </row>
    <row r="2" spans="1:107" s="665" customFormat="1" ht="24" customHeight="1" x14ac:dyDescent="0.2">
      <c r="A2" s="662" t="s">
        <v>0</v>
      </c>
      <c r="B2" s="662" t="s">
        <v>1</v>
      </c>
      <c r="C2" s="663" t="s">
        <v>2</v>
      </c>
      <c r="D2" s="664">
        <v>45108</v>
      </c>
      <c r="E2" s="664">
        <v>45139</v>
      </c>
      <c r="F2" s="664">
        <v>45170</v>
      </c>
      <c r="G2" s="664">
        <v>45200</v>
      </c>
      <c r="H2" s="664">
        <v>45231</v>
      </c>
      <c r="I2" s="664">
        <v>45261</v>
      </c>
      <c r="J2" s="665" t="s">
        <v>1271</v>
      </c>
      <c r="K2" s="665" t="s">
        <v>1272</v>
      </c>
      <c r="L2" s="665" t="s">
        <v>1273</v>
      </c>
      <c r="M2" s="665" t="s">
        <v>1274</v>
      </c>
      <c r="N2" s="665" t="s">
        <v>1275</v>
      </c>
      <c r="O2" s="665" t="s">
        <v>1276</v>
      </c>
    </row>
    <row r="3" spans="1:107" ht="21.75" customHeight="1" x14ac:dyDescent="0.2">
      <c r="A3" s="712" t="s">
        <v>1295</v>
      </c>
      <c r="B3" s="712"/>
      <c r="C3" s="712"/>
      <c r="D3" s="666"/>
      <c r="E3" s="666"/>
      <c r="F3" s="666"/>
      <c r="G3" s="666"/>
      <c r="H3" s="666"/>
      <c r="I3" s="666"/>
      <c r="J3" s="666"/>
      <c r="K3" s="666"/>
      <c r="L3" s="666"/>
      <c r="M3" s="666"/>
      <c r="N3" s="666"/>
      <c r="O3" s="666"/>
    </row>
    <row r="4" spans="1:107" ht="21.75" customHeight="1" x14ac:dyDescent="0.2">
      <c r="A4" s="669" t="s">
        <v>637</v>
      </c>
      <c r="B4" s="670"/>
      <c r="C4" s="667"/>
      <c r="DB4" s="667"/>
      <c r="DC4" s="667"/>
    </row>
    <row r="5" spans="1:107" ht="21.75" customHeight="1" x14ac:dyDescent="0.2">
      <c r="A5" s="671" t="s">
        <v>105</v>
      </c>
      <c r="C5" s="672" t="s">
        <v>97</v>
      </c>
      <c r="D5" s="673">
        <f t="shared" ref="D5:O5" si="0">D55*0.12</f>
        <v>0</v>
      </c>
      <c r="E5" s="673">
        <f t="shared" si="0"/>
        <v>0</v>
      </c>
      <c r="F5" s="673">
        <f t="shared" si="0"/>
        <v>16.063200000000002</v>
      </c>
      <c r="G5" s="673">
        <f t="shared" si="0"/>
        <v>24.206399999999999</v>
      </c>
      <c r="H5" s="673">
        <f t="shared" si="0"/>
        <v>0</v>
      </c>
      <c r="I5" s="673">
        <f t="shared" si="0"/>
        <v>0</v>
      </c>
      <c r="J5" s="673">
        <f t="shared" si="0"/>
        <v>0</v>
      </c>
      <c r="K5" s="673">
        <f t="shared" si="0"/>
        <v>0</v>
      </c>
      <c r="L5" s="673">
        <f t="shared" si="0"/>
        <v>0</v>
      </c>
      <c r="M5" s="673">
        <f t="shared" si="0"/>
        <v>0</v>
      </c>
      <c r="N5" s="673">
        <f t="shared" si="0"/>
        <v>0</v>
      </c>
      <c r="O5" s="673">
        <f t="shared" si="0"/>
        <v>0</v>
      </c>
    </row>
    <row r="6" spans="1:107" ht="21.75" customHeight="1" x14ac:dyDescent="0.2">
      <c r="A6" s="674">
        <v>3621775993</v>
      </c>
      <c r="C6" s="672" t="s">
        <v>97</v>
      </c>
      <c r="D6" s="675">
        <f t="shared" ref="D6:O6" si="1">D54*0.12</f>
        <v>0</v>
      </c>
      <c r="E6" s="675">
        <f t="shared" si="1"/>
        <v>0</v>
      </c>
      <c r="F6" s="675">
        <f>F54*0.12</f>
        <v>3295.6235999999999</v>
      </c>
      <c r="G6" s="675">
        <f t="shared" si="1"/>
        <v>2002.6835999999998</v>
      </c>
      <c r="H6" s="675">
        <f t="shared" si="1"/>
        <v>0</v>
      </c>
      <c r="I6" s="675">
        <f t="shared" si="1"/>
        <v>0</v>
      </c>
      <c r="J6" s="675">
        <f t="shared" si="1"/>
        <v>0</v>
      </c>
      <c r="K6" s="675">
        <f t="shared" si="1"/>
        <v>0</v>
      </c>
      <c r="L6" s="675">
        <f t="shared" si="1"/>
        <v>0</v>
      </c>
      <c r="M6" s="675">
        <f t="shared" si="1"/>
        <v>0</v>
      </c>
      <c r="N6" s="675">
        <f t="shared" si="1"/>
        <v>0</v>
      </c>
      <c r="O6" s="675">
        <f t="shared" si="1"/>
        <v>0</v>
      </c>
    </row>
    <row r="7" spans="1:107" ht="21.75" customHeight="1" x14ac:dyDescent="0.2">
      <c r="C7" s="676"/>
      <c r="D7" s="677">
        <f t="shared" ref="D7:O7" si="2">SUM(D5:D6)</f>
        <v>0</v>
      </c>
      <c r="E7" s="677">
        <f t="shared" si="2"/>
        <v>0</v>
      </c>
      <c r="F7" s="677">
        <f t="shared" si="2"/>
        <v>3311.6867999999999</v>
      </c>
      <c r="G7" s="677">
        <f t="shared" si="2"/>
        <v>2026.8899999999999</v>
      </c>
      <c r="H7" s="677">
        <f t="shared" si="2"/>
        <v>0</v>
      </c>
      <c r="I7" s="677">
        <f t="shared" si="2"/>
        <v>0</v>
      </c>
      <c r="J7" s="677">
        <f t="shared" si="2"/>
        <v>0</v>
      </c>
      <c r="K7" s="677">
        <f t="shared" si="2"/>
        <v>0</v>
      </c>
      <c r="L7" s="677">
        <f t="shared" si="2"/>
        <v>0</v>
      </c>
      <c r="M7" s="677">
        <f t="shared" si="2"/>
        <v>0</v>
      </c>
      <c r="N7" s="677">
        <f t="shared" si="2"/>
        <v>0</v>
      </c>
      <c r="O7" s="677">
        <f t="shared" si="2"/>
        <v>0</v>
      </c>
    </row>
    <row r="8" spans="1:107" ht="21.75" customHeight="1" x14ac:dyDescent="0.2">
      <c r="A8" s="678"/>
      <c r="B8" s="670"/>
      <c r="C8" s="667"/>
      <c r="D8" s="679"/>
      <c r="E8" s="679"/>
      <c r="F8" s="679"/>
      <c r="G8" s="679"/>
      <c r="H8" s="679"/>
      <c r="I8" s="679"/>
      <c r="J8" s="679"/>
      <c r="K8" s="679"/>
      <c r="L8" s="679"/>
      <c r="M8" s="679"/>
      <c r="N8" s="679"/>
      <c r="O8" s="679"/>
      <c r="DB8" s="667"/>
    </row>
    <row r="9" spans="1:107" ht="21.75" customHeight="1" x14ac:dyDescent="0.2">
      <c r="A9" s="669" t="s">
        <v>970</v>
      </c>
      <c r="B9" s="670"/>
      <c r="C9" s="667"/>
      <c r="D9" s="679"/>
      <c r="E9" s="679"/>
      <c r="F9" s="679"/>
      <c r="G9" s="679"/>
      <c r="H9" s="679"/>
      <c r="I9" s="679"/>
      <c r="J9" s="679"/>
      <c r="K9" s="679"/>
      <c r="L9" s="679"/>
      <c r="M9" s="679"/>
      <c r="N9" s="679"/>
      <c r="O9" s="679"/>
      <c r="DB9" s="667"/>
    </row>
    <row r="10" spans="1:107" ht="21.75" customHeight="1" x14ac:dyDescent="0.2">
      <c r="A10" s="671" t="s">
        <v>105</v>
      </c>
      <c r="C10" s="672" t="s">
        <v>98</v>
      </c>
      <c r="D10" s="680">
        <f t="shared" ref="D10:O10" si="3">D55*0.06</f>
        <v>0</v>
      </c>
      <c r="E10" s="680">
        <f t="shared" si="3"/>
        <v>0</v>
      </c>
      <c r="F10" s="680">
        <f t="shared" si="3"/>
        <v>8.031600000000001</v>
      </c>
      <c r="G10" s="680">
        <f t="shared" si="3"/>
        <v>12.103199999999999</v>
      </c>
      <c r="H10" s="680">
        <f t="shared" si="3"/>
        <v>0</v>
      </c>
      <c r="I10" s="680">
        <f t="shared" si="3"/>
        <v>0</v>
      </c>
      <c r="J10" s="680">
        <f t="shared" si="3"/>
        <v>0</v>
      </c>
      <c r="K10" s="680">
        <f t="shared" si="3"/>
        <v>0</v>
      </c>
      <c r="L10" s="680">
        <f t="shared" si="3"/>
        <v>0</v>
      </c>
      <c r="M10" s="680">
        <f t="shared" si="3"/>
        <v>0</v>
      </c>
      <c r="N10" s="680">
        <f t="shared" si="3"/>
        <v>0</v>
      </c>
      <c r="O10" s="680">
        <f t="shared" si="3"/>
        <v>0</v>
      </c>
    </row>
    <row r="11" spans="1:107" ht="21.75" customHeight="1" x14ac:dyDescent="0.2">
      <c r="A11" s="674">
        <v>3621775993</v>
      </c>
      <c r="C11" s="672" t="s">
        <v>98</v>
      </c>
      <c r="D11" s="681">
        <f t="shared" ref="D11:O11" si="4">D54*0.06</f>
        <v>0</v>
      </c>
      <c r="E11" s="681">
        <f t="shared" si="4"/>
        <v>0</v>
      </c>
      <c r="F11" s="681">
        <f t="shared" si="4"/>
        <v>1647.8117999999999</v>
      </c>
      <c r="G11" s="681">
        <f t="shared" si="4"/>
        <v>1001.3417999999999</v>
      </c>
      <c r="H11" s="681">
        <f t="shared" si="4"/>
        <v>0</v>
      </c>
      <c r="I11" s="681">
        <f t="shared" si="4"/>
        <v>0</v>
      </c>
      <c r="J11" s="681">
        <f t="shared" si="4"/>
        <v>0</v>
      </c>
      <c r="K11" s="681">
        <f t="shared" si="4"/>
        <v>0</v>
      </c>
      <c r="L11" s="681">
        <f t="shared" si="4"/>
        <v>0</v>
      </c>
      <c r="M11" s="681">
        <f t="shared" si="4"/>
        <v>0</v>
      </c>
      <c r="N11" s="681">
        <f t="shared" si="4"/>
        <v>0</v>
      </c>
      <c r="O11" s="681">
        <f t="shared" si="4"/>
        <v>0</v>
      </c>
    </row>
    <row r="12" spans="1:107" ht="21.75" customHeight="1" x14ac:dyDescent="0.2">
      <c r="C12" s="676"/>
      <c r="D12" s="677">
        <f t="shared" ref="D12:E12" si="5">SUM(D10:D11)</f>
        <v>0</v>
      </c>
      <c r="E12" s="677">
        <f t="shared" si="5"/>
        <v>0</v>
      </c>
      <c r="F12" s="677">
        <f t="shared" ref="F12:O12" si="6">SUM(F10:F11)</f>
        <v>1655.8434</v>
      </c>
      <c r="G12" s="677">
        <f t="shared" si="6"/>
        <v>1013.4449999999999</v>
      </c>
      <c r="H12" s="677">
        <f t="shared" si="6"/>
        <v>0</v>
      </c>
      <c r="I12" s="677">
        <f t="shared" si="6"/>
        <v>0</v>
      </c>
      <c r="J12" s="677">
        <f t="shared" si="6"/>
        <v>0</v>
      </c>
      <c r="K12" s="677">
        <f t="shared" si="6"/>
        <v>0</v>
      </c>
      <c r="L12" s="677">
        <f t="shared" si="6"/>
        <v>0</v>
      </c>
      <c r="M12" s="677">
        <f t="shared" si="6"/>
        <v>0</v>
      </c>
      <c r="N12" s="677">
        <f t="shared" si="6"/>
        <v>0</v>
      </c>
      <c r="O12" s="677">
        <f t="shared" si="6"/>
        <v>0</v>
      </c>
    </row>
    <row r="13" spans="1:107" ht="21.75" customHeight="1" x14ac:dyDescent="0.2">
      <c r="A13" s="678"/>
      <c r="B13" s="670"/>
      <c r="C13" s="667"/>
      <c r="D13" s="679"/>
      <c r="E13" s="679"/>
      <c r="F13" s="679"/>
      <c r="G13" s="679"/>
      <c r="H13" s="679"/>
      <c r="I13" s="679"/>
      <c r="J13" s="679"/>
      <c r="K13" s="679"/>
      <c r="L13" s="679"/>
      <c r="M13" s="679"/>
      <c r="N13" s="679"/>
      <c r="O13" s="679"/>
      <c r="DB13" s="667"/>
    </row>
    <row r="14" spans="1:107" ht="21.75" customHeight="1" x14ac:dyDescent="0.2">
      <c r="A14" s="669" t="s">
        <v>1296</v>
      </c>
      <c r="B14" s="670"/>
      <c r="C14" s="667"/>
      <c r="D14" s="679"/>
      <c r="E14" s="679"/>
      <c r="F14" s="679"/>
      <c r="G14" s="679"/>
      <c r="H14" s="679"/>
      <c r="I14" s="679"/>
      <c r="J14" s="679"/>
      <c r="K14" s="679"/>
      <c r="L14" s="679"/>
      <c r="M14" s="679"/>
      <c r="N14" s="679"/>
      <c r="O14" s="679"/>
      <c r="DB14" s="667"/>
    </row>
    <row r="15" spans="1:107" ht="21.75" customHeight="1" x14ac:dyDescent="0.2">
      <c r="A15" s="682" t="s">
        <v>1297</v>
      </c>
      <c r="B15" s="668"/>
      <c r="C15" s="668"/>
      <c r="D15" s="679"/>
      <c r="E15" s="679"/>
      <c r="F15" s="679"/>
      <c r="G15" s="679"/>
      <c r="H15" s="679"/>
      <c r="I15" s="679"/>
      <c r="J15" s="679"/>
      <c r="K15" s="679"/>
      <c r="L15" s="679"/>
      <c r="M15" s="679"/>
      <c r="N15" s="679"/>
      <c r="O15" s="679"/>
      <c r="DB15" s="667"/>
    </row>
    <row r="16" spans="1:107" ht="21.75" customHeight="1" x14ac:dyDescent="0.2">
      <c r="A16" s="671" t="s">
        <v>105</v>
      </c>
      <c r="C16" s="672" t="s">
        <v>98</v>
      </c>
      <c r="D16" s="680">
        <f t="shared" ref="D16:O16" si="7">D55*0.05</f>
        <v>0</v>
      </c>
      <c r="E16" s="680">
        <f t="shared" si="7"/>
        <v>0</v>
      </c>
      <c r="F16" s="680">
        <f t="shared" si="7"/>
        <v>6.6930000000000014</v>
      </c>
      <c r="G16" s="680">
        <f t="shared" si="7"/>
        <v>10.086</v>
      </c>
      <c r="H16" s="680">
        <f t="shared" si="7"/>
        <v>0</v>
      </c>
      <c r="I16" s="680">
        <f t="shared" si="7"/>
        <v>0</v>
      </c>
      <c r="J16" s="680">
        <f t="shared" si="7"/>
        <v>0</v>
      </c>
      <c r="K16" s="680">
        <f t="shared" si="7"/>
        <v>0</v>
      </c>
      <c r="L16" s="680">
        <f t="shared" si="7"/>
        <v>0</v>
      </c>
      <c r="M16" s="680">
        <f t="shared" si="7"/>
        <v>0</v>
      </c>
      <c r="N16" s="680">
        <f t="shared" si="7"/>
        <v>0</v>
      </c>
      <c r="O16" s="680">
        <f t="shared" si="7"/>
        <v>0</v>
      </c>
    </row>
    <row r="17" spans="1:106" ht="21.75" customHeight="1" x14ac:dyDescent="0.2">
      <c r="A17" s="674">
        <v>3621775993</v>
      </c>
      <c r="C17" s="672" t="s">
        <v>98</v>
      </c>
      <c r="D17" s="681">
        <f t="shared" ref="D17:O17" si="8">D54*0.05</f>
        <v>0</v>
      </c>
      <c r="E17" s="681">
        <f t="shared" si="8"/>
        <v>0</v>
      </c>
      <c r="F17" s="681">
        <f t="shared" si="8"/>
        <v>1373.1765</v>
      </c>
      <c r="G17" s="681">
        <f t="shared" si="8"/>
        <v>834.45150000000001</v>
      </c>
      <c r="H17" s="681">
        <f t="shared" si="8"/>
        <v>0</v>
      </c>
      <c r="I17" s="681">
        <f t="shared" si="8"/>
        <v>0</v>
      </c>
      <c r="J17" s="681">
        <f t="shared" si="8"/>
        <v>0</v>
      </c>
      <c r="K17" s="681">
        <f t="shared" si="8"/>
        <v>0</v>
      </c>
      <c r="L17" s="681">
        <f t="shared" si="8"/>
        <v>0</v>
      </c>
      <c r="M17" s="681">
        <f t="shared" si="8"/>
        <v>0</v>
      </c>
      <c r="N17" s="681">
        <f t="shared" si="8"/>
        <v>0</v>
      </c>
      <c r="O17" s="681">
        <f t="shared" si="8"/>
        <v>0</v>
      </c>
    </row>
    <row r="18" spans="1:106" ht="21.75" customHeight="1" x14ac:dyDescent="0.2">
      <c r="B18" s="668"/>
      <c r="C18" s="676"/>
      <c r="D18" s="677">
        <f t="shared" ref="D18:O18" si="9">SUM(D16:D17)</f>
        <v>0</v>
      </c>
      <c r="E18" s="677">
        <f t="shared" si="9"/>
        <v>0</v>
      </c>
      <c r="F18" s="677">
        <f t="shared" si="9"/>
        <v>1379.8695</v>
      </c>
      <c r="G18" s="677">
        <f t="shared" si="9"/>
        <v>844.53750000000002</v>
      </c>
      <c r="H18" s="677">
        <f t="shared" si="9"/>
        <v>0</v>
      </c>
      <c r="I18" s="677">
        <f t="shared" si="9"/>
        <v>0</v>
      </c>
      <c r="J18" s="677">
        <f t="shared" si="9"/>
        <v>0</v>
      </c>
      <c r="K18" s="677">
        <f t="shared" si="9"/>
        <v>0</v>
      </c>
      <c r="L18" s="677">
        <f t="shared" si="9"/>
        <v>0</v>
      </c>
      <c r="M18" s="677">
        <f t="shared" si="9"/>
        <v>0</v>
      </c>
      <c r="N18" s="677">
        <f t="shared" si="9"/>
        <v>0</v>
      </c>
      <c r="O18" s="677">
        <f t="shared" si="9"/>
        <v>0</v>
      </c>
    </row>
    <row r="19" spans="1:106" ht="21.75" customHeight="1" x14ac:dyDescent="0.2">
      <c r="A19" s="678"/>
      <c r="B19" s="670"/>
      <c r="C19" s="667"/>
      <c r="D19" s="679"/>
      <c r="E19" s="679"/>
      <c r="F19" s="679"/>
      <c r="G19" s="679"/>
      <c r="H19" s="679"/>
      <c r="I19" s="679"/>
      <c r="J19" s="679"/>
      <c r="K19" s="679"/>
      <c r="L19" s="679"/>
      <c r="M19" s="679"/>
      <c r="N19" s="679"/>
      <c r="O19" s="679"/>
      <c r="DB19" s="667"/>
    </row>
    <row r="20" spans="1:106" ht="21.75" customHeight="1" x14ac:dyDescent="0.2">
      <c r="A20" s="669" t="s">
        <v>656</v>
      </c>
      <c r="B20" s="670"/>
      <c r="C20" s="667"/>
      <c r="D20" s="679"/>
      <c r="E20" s="679"/>
      <c r="F20" s="679"/>
      <c r="G20" s="679"/>
      <c r="H20" s="679"/>
      <c r="I20" s="679"/>
      <c r="J20" s="679"/>
      <c r="K20" s="679"/>
      <c r="L20" s="679"/>
      <c r="M20" s="679"/>
      <c r="N20" s="679"/>
      <c r="O20" s="679"/>
      <c r="DB20" s="667"/>
    </row>
    <row r="21" spans="1:106" ht="21.75" customHeight="1" x14ac:dyDescent="0.2">
      <c r="A21" s="669" t="s">
        <v>739</v>
      </c>
      <c r="B21" s="670"/>
      <c r="C21" s="668"/>
      <c r="D21" s="679"/>
      <c r="E21" s="679"/>
      <c r="F21" s="679"/>
      <c r="G21" s="679"/>
      <c r="H21" s="679"/>
      <c r="I21" s="679"/>
      <c r="J21" s="679"/>
      <c r="K21" s="679"/>
      <c r="L21" s="679"/>
      <c r="M21" s="679"/>
      <c r="N21" s="679"/>
      <c r="O21" s="679"/>
      <c r="DB21" s="667"/>
    </row>
    <row r="22" spans="1:106" ht="21.75" customHeight="1" x14ac:dyDescent="0.2">
      <c r="A22" s="671" t="s">
        <v>105</v>
      </c>
      <c r="C22" s="672" t="s">
        <v>97</v>
      </c>
      <c r="D22" s="680">
        <f t="shared" ref="D22:O22" si="10">D55*0.12</f>
        <v>0</v>
      </c>
      <c r="E22" s="680">
        <f t="shared" si="10"/>
        <v>0</v>
      </c>
      <c r="F22" s="680">
        <f t="shared" si="10"/>
        <v>16.063200000000002</v>
      </c>
      <c r="G22" s="680">
        <f t="shared" si="10"/>
        <v>24.206399999999999</v>
      </c>
      <c r="H22" s="680">
        <f t="shared" si="10"/>
        <v>0</v>
      </c>
      <c r="I22" s="680">
        <f t="shared" si="10"/>
        <v>0</v>
      </c>
      <c r="J22" s="680">
        <f t="shared" si="10"/>
        <v>0</v>
      </c>
      <c r="K22" s="680">
        <f t="shared" si="10"/>
        <v>0</v>
      </c>
      <c r="L22" s="680">
        <f t="shared" si="10"/>
        <v>0</v>
      </c>
      <c r="M22" s="680">
        <f t="shared" si="10"/>
        <v>0</v>
      </c>
      <c r="N22" s="680">
        <f t="shared" si="10"/>
        <v>0</v>
      </c>
      <c r="O22" s="680">
        <f t="shared" si="10"/>
        <v>0</v>
      </c>
    </row>
    <row r="23" spans="1:106" ht="21.75" customHeight="1" x14ac:dyDescent="0.2">
      <c r="A23" s="674">
        <v>3621775993</v>
      </c>
      <c r="C23" s="672" t="s">
        <v>97</v>
      </c>
      <c r="D23" s="681">
        <f t="shared" ref="D23:O23" si="11">D54*0.12</f>
        <v>0</v>
      </c>
      <c r="E23" s="681">
        <f t="shared" si="11"/>
        <v>0</v>
      </c>
      <c r="F23" s="681">
        <f t="shared" si="11"/>
        <v>3295.6235999999999</v>
      </c>
      <c r="G23" s="681">
        <f t="shared" si="11"/>
        <v>2002.6835999999998</v>
      </c>
      <c r="H23" s="681">
        <f t="shared" si="11"/>
        <v>0</v>
      </c>
      <c r="I23" s="681">
        <f t="shared" si="11"/>
        <v>0</v>
      </c>
      <c r="J23" s="681">
        <f t="shared" si="11"/>
        <v>0</v>
      </c>
      <c r="K23" s="681">
        <f t="shared" si="11"/>
        <v>0</v>
      </c>
      <c r="L23" s="681">
        <f t="shared" si="11"/>
        <v>0</v>
      </c>
      <c r="M23" s="681">
        <f t="shared" si="11"/>
        <v>0</v>
      </c>
      <c r="N23" s="681">
        <f t="shared" si="11"/>
        <v>0</v>
      </c>
      <c r="O23" s="681">
        <f t="shared" si="11"/>
        <v>0</v>
      </c>
    </row>
    <row r="24" spans="1:106" ht="21.75" customHeight="1" x14ac:dyDescent="0.2">
      <c r="C24" s="676"/>
      <c r="D24" s="677">
        <f t="shared" ref="D24:O24" si="12">SUM(D22:D23)</f>
        <v>0</v>
      </c>
      <c r="E24" s="677">
        <f t="shared" si="12"/>
        <v>0</v>
      </c>
      <c r="F24" s="677">
        <f t="shared" si="12"/>
        <v>3311.6867999999999</v>
      </c>
      <c r="G24" s="677">
        <f t="shared" si="12"/>
        <v>2026.8899999999999</v>
      </c>
      <c r="H24" s="677">
        <f t="shared" si="12"/>
        <v>0</v>
      </c>
      <c r="I24" s="677">
        <f t="shared" si="12"/>
        <v>0</v>
      </c>
      <c r="J24" s="677">
        <f t="shared" si="12"/>
        <v>0</v>
      </c>
      <c r="K24" s="677">
        <f t="shared" si="12"/>
        <v>0</v>
      </c>
      <c r="L24" s="677">
        <f t="shared" si="12"/>
        <v>0</v>
      </c>
      <c r="M24" s="677">
        <f t="shared" si="12"/>
        <v>0</v>
      </c>
      <c r="N24" s="677">
        <f t="shared" si="12"/>
        <v>0</v>
      </c>
      <c r="O24" s="677">
        <f t="shared" si="12"/>
        <v>0</v>
      </c>
    </row>
    <row r="25" spans="1:106" ht="21.75" customHeight="1" x14ac:dyDescent="0.2">
      <c r="A25" s="678"/>
      <c r="B25" s="670"/>
      <c r="C25" s="667"/>
      <c r="D25" s="679"/>
      <c r="E25" s="679"/>
      <c r="F25" s="679"/>
      <c r="G25" s="679"/>
      <c r="H25" s="679"/>
      <c r="I25" s="679"/>
      <c r="J25" s="679"/>
      <c r="K25" s="679"/>
      <c r="L25" s="679"/>
      <c r="M25" s="679"/>
      <c r="N25" s="679"/>
      <c r="O25" s="679"/>
      <c r="DB25" s="667"/>
    </row>
    <row r="26" spans="1:106" ht="21.75" customHeight="1" x14ac:dyDescent="0.2">
      <c r="A26" s="669"/>
      <c r="B26" s="670"/>
      <c r="C26" s="667"/>
      <c r="D26" s="679"/>
      <c r="E26" s="679"/>
      <c r="F26" s="679"/>
      <c r="G26" s="679"/>
      <c r="H26" s="679"/>
      <c r="I26" s="679"/>
      <c r="J26" s="679"/>
      <c r="K26" s="679"/>
      <c r="L26" s="679"/>
      <c r="M26" s="679"/>
      <c r="N26" s="679"/>
      <c r="O26" s="679"/>
      <c r="DB26" s="667"/>
    </row>
    <row r="27" spans="1:106" ht="21.75" customHeight="1" x14ac:dyDescent="0.2">
      <c r="A27" s="669" t="s">
        <v>971</v>
      </c>
      <c r="B27" s="670"/>
      <c r="C27" s="667"/>
      <c r="D27" s="679"/>
      <c r="E27" s="679"/>
      <c r="F27" s="679"/>
      <c r="G27" s="679"/>
      <c r="H27" s="679"/>
      <c r="I27" s="679"/>
      <c r="J27" s="679"/>
      <c r="K27" s="679"/>
      <c r="L27" s="679"/>
      <c r="M27" s="679"/>
      <c r="N27" s="679"/>
      <c r="O27" s="679"/>
      <c r="DB27" s="667"/>
    </row>
    <row r="28" spans="1:106" ht="21.75" customHeight="1" x14ac:dyDescent="0.2">
      <c r="A28" s="671" t="s">
        <v>105</v>
      </c>
      <c r="C28" s="672" t="s">
        <v>99</v>
      </c>
      <c r="D28" s="680">
        <f t="shared" ref="D28:O28" si="13">D55*0.06</f>
        <v>0</v>
      </c>
      <c r="E28" s="680">
        <f t="shared" si="13"/>
        <v>0</v>
      </c>
      <c r="F28" s="680">
        <f t="shared" si="13"/>
        <v>8.031600000000001</v>
      </c>
      <c r="G28" s="680">
        <f t="shared" si="13"/>
        <v>12.103199999999999</v>
      </c>
      <c r="H28" s="680">
        <f t="shared" si="13"/>
        <v>0</v>
      </c>
      <c r="I28" s="680">
        <f t="shared" si="13"/>
        <v>0</v>
      </c>
      <c r="J28" s="680">
        <f t="shared" si="13"/>
        <v>0</v>
      </c>
      <c r="K28" s="680">
        <f t="shared" si="13"/>
        <v>0</v>
      </c>
      <c r="L28" s="680">
        <f t="shared" si="13"/>
        <v>0</v>
      </c>
      <c r="M28" s="680">
        <f t="shared" si="13"/>
        <v>0</v>
      </c>
      <c r="N28" s="680">
        <f t="shared" si="13"/>
        <v>0</v>
      </c>
      <c r="O28" s="680">
        <f t="shared" si="13"/>
        <v>0</v>
      </c>
    </row>
    <row r="29" spans="1:106" ht="21.75" customHeight="1" x14ac:dyDescent="0.2">
      <c r="A29" s="674">
        <v>3621775993</v>
      </c>
      <c r="C29" s="672" t="s">
        <v>99</v>
      </c>
      <c r="D29" s="681">
        <f t="shared" ref="D29:O29" si="14">D54*0.06</f>
        <v>0</v>
      </c>
      <c r="E29" s="681">
        <f t="shared" si="14"/>
        <v>0</v>
      </c>
      <c r="F29" s="681">
        <f t="shared" si="14"/>
        <v>1647.8117999999999</v>
      </c>
      <c r="G29" s="681">
        <f t="shared" si="14"/>
        <v>1001.3417999999999</v>
      </c>
      <c r="H29" s="681">
        <f t="shared" si="14"/>
        <v>0</v>
      </c>
      <c r="I29" s="681">
        <f t="shared" si="14"/>
        <v>0</v>
      </c>
      <c r="J29" s="681">
        <f t="shared" si="14"/>
        <v>0</v>
      </c>
      <c r="K29" s="681">
        <f t="shared" si="14"/>
        <v>0</v>
      </c>
      <c r="L29" s="681">
        <f t="shared" si="14"/>
        <v>0</v>
      </c>
      <c r="M29" s="681">
        <f t="shared" si="14"/>
        <v>0</v>
      </c>
      <c r="N29" s="681">
        <f t="shared" si="14"/>
        <v>0</v>
      </c>
      <c r="O29" s="681">
        <f t="shared" si="14"/>
        <v>0</v>
      </c>
    </row>
    <row r="30" spans="1:106" ht="21.75" customHeight="1" x14ac:dyDescent="0.2">
      <c r="C30" s="676"/>
      <c r="D30" s="677">
        <f t="shared" ref="D30:O30" si="15">SUM(D28:D29)</f>
        <v>0</v>
      </c>
      <c r="E30" s="677">
        <f t="shared" si="15"/>
        <v>0</v>
      </c>
      <c r="F30" s="677">
        <f t="shared" si="15"/>
        <v>1655.8434</v>
      </c>
      <c r="G30" s="677">
        <f t="shared" si="15"/>
        <v>1013.4449999999999</v>
      </c>
      <c r="H30" s="677">
        <f t="shared" si="15"/>
        <v>0</v>
      </c>
      <c r="I30" s="677">
        <f t="shared" si="15"/>
        <v>0</v>
      </c>
      <c r="J30" s="677">
        <f t="shared" si="15"/>
        <v>0</v>
      </c>
      <c r="K30" s="677">
        <f t="shared" si="15"/>
        <v>0</v>
      </c>
      <c r="L30" s="677">
        <f t="shared" si="15"/>
        <v>0</v>
      </c>
      <c r="M30" s="677">
        <f t="shared" si="15"/>
        <v>0</v>
      </c>
      <c r="N30" s="677">
        <f t="shared" si="15"/>
        <v>0</v>
      </c>
      <c r="O30" s="677">
        <f t="shared" si="15"/>
        <v>0</v>
      </c>
    </row>
    <row r="31" spans="1:106" ht="21.75" customHeight="1" x14ac:dyDescent="0.2">
      <c r="A31" s="678"/>
      <c r="B31" s="670"/>
      <c r="C31" s="667"/>
      <c r="D31" s="679"/>
      <c r="E31" s="679"/>
      <c r="F31" s="679"/>
      <c r="G31" s="679"/>
      <c r="H31" s="679"/>
      <c r="I31" s="679"/>
      <c r="J31" s="679"/>
      <c r="K31" s="679"/>
      <c r="L31" s="679"/>
      <c r="M31" s="679"/>
      <c r="N31" s="679"/>
      <c r="O31" s="679"/>
      <c r="DB31" s="667"/>
    </row>
    <row r="32" spans="1:106" ht="21.75" customHeight="1" x14ac:dyDescent="0.2">
      <c r="A32" s="669" t="s">
        <v>638</v>
      </c>
      <c r="B32" s="670"/>
      <c r="C32" s="667"/>
      <c r="D32" s="679"/>
      <c r="E32" s="679"/>
      <c r="F32" s="679"/>
      <c r="G32" s="679"/>
      <c r="H32" s="679"/>
      <c r="I32" s="679"/>
      <c r="J32" s="679"/>
      <c r="K32" s="679"/>
      <c r="L32" s="679"/>
      <c r="M32" s="679"/>
      <c r="N32" s="679"/>
      <c r="O32" s="679"/>
      <c r="DB32" s="667"/>
    </row>
    <row r="33" spans="1:106" ht="21.75" customHeight="1" x14ac:dyDescent="0.2">
      <c r="A33" s="671" t="s">
        <v>105</v>
      </c>
      <c r="B33" s="683"/>
      <c r="C33" s="672" t="s">
        <v>100</v>
      </c>
      <c r="D33" s="680">
        <f t="shared" ref="D33:O33" si="16">D55*0.41</f>
        <v>0</v>
      </c>
      <c r="E33" s="680">
        <f t="shared" si="16"/>
        <v>0</v>
      </c>
      <c r="F33" s="680">
        <f t="shared" si="16"/>
        <v>54.882600000000004</v>
      </c>
      <c r="G33" s="680">
        <f t="shared" si="16"/>
        <v>82.705199999999991</v>
      </c>
      <c r="H33" s="680">
        <f t="shared" si="16"/>
        <v>0</v>
      </c>
      <c r="I33" s="680">
        <f t="shared" si="16"/>
        <v>0</v>
      </c>
      <c r="J33" s="680">
        <f t="shared" si="16"/>
        <v>0</v>
      </c>
      <c r="K33" s="680">
        <f t="shared" si="16"/>
        <v>0</v>
      </c>
      <c r="L33" s="680">
        <f t="shared" si="16"/>
        <v>0</v>
      </c>
      <c r="M33" s="680">
        <f t="shared" si="16"/>
        <v>0</v>
      </c>
      <c r="N33" s="680">
        <f t="shared" si="16"/>
        <v>0</v>
      </c>
      <c r="O33" s="680">
        <f t="shared" si="16"/>
        <v>0</v>
      </c>
    </row>
    <row r="34" spans="1:106" ht="21.75" customHeight="1" x14ac:dyDescent="0.2">
      <c r="A34" s="674">
        <v>3621775653</v>
      </c>
      <c r="B34" s="683"/>
      <c r="C34" s="672" t="s">
        <v>101</v>
      </c>
      <c r="D34" s="680">
        <f t="shared" ref="D34:O34" si="17">+D56*0.5</f>
        <v>0</v>
      </c>
      <c r="E34" s="680">
        <f t="shared" si="17"/>
        <v>0</v>
      </c>
      <c r="F34" s="680">
        <f t="shared" si="17"/>
        <v>2143.0700000000002</v>
      </c>
      <c r="G34" s="680">
        <f t="shared" si="17"/>
        <v>1698.94</v>
      </c>
      <c r="H34" s="680">
        <f t="shared" si="17"/>
        <v>0</v>
      </c>
      <c r="I34" s="680">
        <f t="shared" si="17"/>
        <v>0</v>
      </c>
      <c r="J34" s="680">
        <f t="shared" si="17"/>
        <v>0</v>
      </c>
      <c r="K34" s="680">
        <f t="shared" si="17"/>
        <v>0</v>
      </c>
      <c r="L34" s="680">
        <f t="shared" si="17"/>
        <v>0</v>
      </c>
      <c r="M34" s="680">
        <f t="shared" si="17"/>
        <v>0</v>
      </c>
      <c r="N34" s="680">
        <f t="shared" si="17"/>
        <v>0</v>
      </c>
      <c r="O34" s="680">
        <f t="shared" si="17"/>
        <v>0</v>
      </c>
    </row>
    <row r="35" spans="1:106" ht="21.75" customHeight="1" x14ac:dyDescent="0.2">
      <c r="A35" s="674">
        <v>3621775993</v>
      </c>
      <c r="C35" s="672" t="s">
        <v>100</v>
      </c>
      <c r="D35" s="681">
        <f t="shared" ref="D35:O35" si="18">D54*0.41</f>
        <v>0</v>
      </c>
      <c r="E35" s="681">
        <f t="shared" si="18"/>
        <v>0</v>
      </c>
      <c r="F35" s="681">
        <f t="shared" si="18"/>
        <v>11260.047299999998</v>
      </c>
      <c r="G35" s="681">
        <f t="shared" si="18"/>
        <v>6842.5022999999992</v>
      </c>
      <c r="H35" s="681">
        <f t="shared" si="18"/>
        <v>0</v>
      </c>
      <c r="I35" s="681">
        <f t="shared" si="18"/>
        <v>0</v>
      </c>
      <c r="J35" s="681">
        <f t="shared" si="18"/>
        <v>0</v>
      </c>
      <c r="K35" s="681">
        <f t="shared" si="18"/>
        <v>0</v>
      </c>
      <c r="L35" s="681">
        <f t="shared" si="18"/>
        <v>0</v>
      </c>
      <c r="M35" s="681">
        <f t="shared" si="18"/>
        <v>0</v>
      </c>
      <c r="N35" s="681">
        <f t="shared" si="18"/>
        <v>0</v>
      </c>
      <c r="O35" s="681">
        <f t="shared" si="18"/>
        <v>0</v>
      </c>
    </row>
    <row r="36" spans="1:106" ht="21.75" customHeight="1" x14ac:dyDescent="0.2">
      <c r="C36" s="676"/>
      <c r="D36" s="677">
        <f t="shared" ref="D36:O36" si="19">SUM(D33:D35)</f>
        <v>0</v>
      </c>
      <c r="E36" s="677">
        <f t="shared" si="19"/>
        <v>0</v>
      </c>
      <c r="F36" s="677">
        <f t="shared" si="19"/>
        <v>13457.999899999999</v>
      </c>
      <c r="G36" s="677">
        <f t="shared" si="19"/>
        <v>8624.1474999999991</v>
      </c>
      <c r="H36" s="677">
        <f t="shared" si="19"/>
        <v>0</v>
      </c>
      <c r="I36" s="677">
        <f t="shared" si="19"/>
        <v>0</v>
      </c>
      <c r="J36" s="677">
        <f t="shared" si="19"/>
        <v>0</v>
      </c>
      <c r="K36" s="677">
        <f t="shared" si="19"/>
        <v>0</v>
      </c>
      <c r="L36" s="677">
        <f t="shared" si="19"/>
        <v>0</v>
      </c>
      <c r="M36" s="677">
        <f t="shared" si="19"/>
        <v>0</v>
      </c>
      <c r="N36" s="677">
        <f t="shared" si="19"/>
        <v>0</v>
      </c>
      <c r="O36" s="677">
        <f t="shared" si="19"/>
        <v>0</v>
      </c>
    </row>
    <row r="37" spans="1:106" ht="21.75" customHeight="1" x14ac:dyDescent="0.2">
      <c r="A37" s="678"/>
      <c r="B37" s="670"/>
      <c r="C37" s="667"/>
      <c r="D37" s="679"/>
      <c r="E37" s="679"/>
      <c r="F37" s="679"/>
      <c r="G37" s="679"/>
      <c r="H37" s="679"/>
      <c r="I37" s="679"/>
      <c r="J37" s="679"/>
      <c r="K37" s="679"/>
      <c r="L37" s="679"/>
      <c r="M37" s="679"/>
      <c r="N37" s="679"/>
      <c r="O37" s="679"/>
      <c r="DB37" s="667"/>
    </row>
    <row r="38" spans="1:106" ht="21.75" customHeight="1" x14ac:dyDescent="0.2">
      <c r="A38" s="669" t="s">
        <v>639</v>
      </c>
      <c r="B38" s="670"/>
      <c r="C38" s="684" t="s">
        <v>1298</v>
      </c>
      <c r="D38" s="679"/>
      <c r="E38" s="679"/>
      <c r="F38" s="679"/>
      <c r="G38" s="679"/>
      <c r="H38" s="679"/>
      <c r="I38" s="679"/>
      <c r="J38" s="679"/>
      <c r="K38" s="679"/>
      <c r="L38" s="679"/>
      <c r="M38" s="679"/>
      <c r="N38" s="679"/>
      <c r="O38" s="679"/>
      <c r="DB38" s="667"/>
    </row>
    <row r="39" spans="1:106" ht="21.75" customHeight="1" x14ac:dyDescent="0.2">
      <c r="A39" s="671" t="s">
        <v>105</v>
      </c>
      <c r="B39" s="683"/>
      <c r="C39" s="672" t="s">
        <v>102</v>
      </c>
      <c r="D39" s="680">
        <f t="shared" ref="D39:O39" si="20">+D55*0.13</f>
        <v>0</v>
      </c>
      <c r="E39" s="680">
        <f t="shared" si="20"/>
        <v>0</v>
      </c>
      <c r="F39" s="680">
        <f t="shared" si="20"/>
        <v>17.401800000000001</v>
      </c>
      <c r="G39" s="680">
        <f t="shared" si="20"/>
        <v>26.223600000000001</v>
      </c>
      <c r="H39" s="680">
        <f t="shared" si="20"/>
        <v>0</v>
      </c>
      <c r="I39" s="680">
        <f t="shared" si="20"/>
        <v>0</v>
      </c>
      <c r="J39" s="680">
        <f t="shared" si="20"/>
        <v>0</v>
      </c>
      <c r="K39" s="680">
        <f t="shared" si="20"/>
        <v>0</v>
      </c>
      <c r="L39" s="680">
        <f t="shared" si="20"/>
        <v>0</v>
      </c>
      <c r="M39" s="680">
        <f t="shared" si="20"/>
        <v>0</v>
      </c>
      <c r="N39" s="680">
        <f t="shared" si="20"/>
        <v>0</v>
      </c>
      <c r="O39" s="680">
        <f t="shared" si="20"/>
        <v>0</v>
      </c>
    </row>
    <row r="40" spans="1:106" ht="21.75" customHeight="1" x14ac:dyDescent="0.2">
      <c r="A40" s="674">
        <v>3621775653</v>
      </c>
      <c r="B40" s="683"/>
      <c r="C40" s="672" t="s">
        <v>101</v>
      </c>
      <c r="D40" s="680">
        <f t="shared" ref="D40:O40" si="21">D56*0.5</f>
        <v>0</v>
      </c>
      <c r="E40" s="680">
        <f t="shared" si="21"/>
        <v>0</v>
      </c>
      <c r="F40" s="680">
        <f t="shared" si="21"/>
        <v>2143.0700000000002</v>
      </c>
      <c r="G40" s="680">
        <f t="shared" si="21"/>
        <v>1698.94</v>
      </c>
      <c r="H40" s="680">
        <f t="shared" si="21"/>
        <v>0</v>
      </c>
      <c r="I40" s="680">
        <f t="shared" si="21"/>
        <v>0</v>
      </c>
      <c r="J40" s="680">
        <f t="shared" si="21"/>
        <v>0</v>
      </c>
      <c r="K40" s="680">
        <f t="shared" si="21"/>
        <v>0</v>
      </c>
      <c r="L40" s="680">
        <f t="shared" si="21"/>
        <v>0</v>
      </c>
      <c r="M40" s="680">
        <f t="shared" si="21"/>
        <v>0</v>
      </c>
      <c r="N40" s="680">
        <f t="shared" si="21"/>
        <v>0</v>
      </c>
      <c r="O40" s="680">
        <f t="shared" si="21"/>
        <v>0</v>
      </c>
    </row>
    <row r="41" spans="1:106" ht="21.75" customHeight="1" x14ac:dyDescent="0.2">
      <c r="A41" s="674">
        <v>3621775993</v>
      </c>
      <c r="C41" s="672" t="s">
        <v>102</v>
      </c>
      <c r="D41" s="681">
        <f t="shared" ref="D41:O41" si="22">+D54*0.13</f>
        <v>0</v>
      </c>
      <c r="E41" s="681">
        <f t="shared" si="22"/>
        <v>0</v>
      </c>
      <c r="F41" s="681">
        <f t="shared" si="22"/>
        <v>3570.2588999999998</v>
      </c>
      <c r="G41" s="681">
        <f t="shared" si="22"/>
        <v>2169.5738999999999</v>
      </c>
      <c r="H41" s="681">
        <f t="shared" si="22"/>
        <v>0</v>
      </c>
      <c r="I41" s="681">
        <f t="shared" si="22"/>
        <v>0</v>
      </c>
      <c r="J41" s="681">
        <f t="shared" si="22"/>
        <v>0</v>
      </c>
      <c r="K41" s="681">
        <f t="shared" si="22"/>
        <v>0</v>
      </c>
      <c r="L41" s="681">
        <f t="shared" si="22"/>
        <v>0</v>
      </c>
      <c r="M41" s="681">
        <f t="shared" si="22"/>
        <v>0</v>
      </c>
      <c r="N41" s="681">
        <f t="shared" si="22"/>
        <v>0</v>
      </c>
      <c r="O41" s="681">
        <f t="shared" si="22"/>
        <v>0</v>
      </c>
    </row>
    <row r="42" spans="1:106" ht="21.75" customHeight="1" x14ac:dyDescent="0.2">
      <c r="C42" s="676"/>
      <c r="D42" s="677">
        <f t="shared" ref="D42:O42" si="23">SUM(D39:D41)</f>
        <v>0</v>
      </c>
      <c r="E42" s="677">
        <f t="shared" si="23"/>
        <v>0</v>
      </c>
      <c r="F42" s="677">
        <f t="shared" si="23"/>
        <v>5730.7307000000001</v>
      </c>
      <c r="G42" s="677">
        <f t="shared" si="23"/>
        <v>3894.7375000000002</v>
      </c>
      <c r="H42" s="677">
        <f t="shared" si="23"/>
        <v>0</v>
      </c>
      <c r="I42" s="677">
        <f t="shared" si="23"/>
        <v>0</v>
      </c>
      <c r="J42" s="677">
        <f t="shared" si="23"/>
        <v>0</v>
      </c>
      <c r="K42" s="677">
        <f t="shared" si="23"/>
        <v>0</v>
      </c>
      <c r="L42" s="677">
        <f t="shared" si="23"/>
        <v>0</v>
      </c>
      <c r="M42" s="677">
        <f t="shared" si="23"/>
        <v>0</v>
      </c>
      <c r="N42" s="677">
        <f t="shared" si="23"/>
        <v>0</v>
      </c>
      <c r="O42" s="677">
        <f t="shared" si="23"/>
        <v>0</v>
      </c>
    </row>
    <row r="43" spans="1:106" ht="21.75" customHeight="1" x14ac:dyDescent="0.2">
      <c r="A43" s="678"/>
      <c r="B43" s="670"/>
      <c r="C43" s="667"/>
      <c r="D43" s="679"/>
      <c r="E43" s="679"/>
      <c r="F43" s="679"/>
      <c r="G43" s="679"/>
      <c r="H43" s="679"/>
      <c r="I43" s="679"/>
      <c r="J43" s="679"/>
      <c r="K43" s="679"/>
      <c r="L43" s="679"/>
      <c r="M43" s="679"/>
      <c r="N43" s="679"/>
      <c r="O43" s="679"/>
      <c r="DB43" s="667"/>
    </row>
    <row r="44" spans="1:106" ht="21.75" customHeight="1" x14ac:dyDescent="0.2">
      <c r="A44" s="669" t="s">
        <v>640</v>
      </c>
      <c r="B44" s="670"/>
      <c r="C44" s="667"/>
      <c r="D44" s="679"/>
      <c r="E44" s="679"/>
      <c r="F44" s="679"/>
      <c r="G44" s="679"/>
      <c r="H44" s="679"/>
      <c r="I44" s="679"/>
      <c r="J44" s="679"/>
      <c r="K44" s="679"/>
      <c r="L44" s="679"/>
      <c r="M44" s="679"/>
      <c r="N44" s="679"/>
      <c r="O44" s="679"/>
      <c r="DB44" s="667"/>
    </row>
    <row r="45" spans="1:106" ht="21.75" customHeight="1" x14ac:dyDescent="0.2">
      <c r="A45" s="671" t="s">
        <v>105</v>
      </c>
      <c r="B45" s="683"/>
      <c r="C45" s="672" t="s">
        <v>99</v>
      </c>
      <c r="D45" s="680">
        <f t="shared" ref="D45:O45" si="24">D55*0.05</f>
        <v>0</v>
      </c>
      <c r="E45" s="680">
        <f t="shared" si="24"/>
        <v>0</v>
      </c>
      <c r="F45" s="680">
        <f t="shared" si="24"/>
        <v>6.6930000000000014</v>
      </c>
      <c r="G45" s="680">
        <f t="shared" si="24"/>
        <v>10.086</v>
      </c>
      <c r="H45" s="680">
        <f t="shared" si="24"/>
        <v>0</v>
      </c>
      <c r="I45" s="680">
        <f t="shared" si="24"/>
        <v>0</v>
      </c>
      <c r="J45" s="680">
        <f t="shared" si="24"/>
        <v>0</v>
      </c>
      <c r="K45" s="680">
        <f t="shared" si="24"/>
        <v>0</v>
      </c>
      <c r="L45" s="680">
        <f t="shared" si="24"/>
        <v>0</v>
      </c>
      <c r="M45" s="680">
        <f t="shared" si="24"/>
        <v>0</v>
      </c>
      <c r="N45" s="680">
        <f t="shared" si="24"/>
        <v>0</v>
      </c>
      <c r="O45" s="680">
        <f t="shared" si="24"/>
        <v>0</v>
      </c>
    </row>
    <row r="46" spans="1:106" ht="21.75" customHeight="1" x14ac:dyDescent="0.2">
      <c r="A46" s="674">
        <v>3621775993</v>
      </c>
      <c r="C46" s="672" t="s">
        <v>99</v>
      </c>
      <c r="D46" s="681">
        <f t="shared" ref="D46:O46" si="25">D54*0.05</f>
        <v>0</v>
      </c>
      <c r="E46" s="681">
        <f t="shared" si="25"/>
        <v>0</v>
      </c>
      <c r="F46" s="681">
        <f t="shared" si="25"/>
        <v>1373.1765</v>
      </c>
      <c r="G46" s="681">
        <f t="shared" si="25"/>
        <v>834.45150000000001</v>
      </c>
      <c r="H46" s="681">
        <f t="shared" si="25"/>
        <v>0</v>
      </c>
      <c r="I46" s="681">
        <f t="shared" si="25"/>
        <v>0</v>
      </c>
      <c r="J46" s="681">
        <f t="shared" si="25"/>
        <v>0</v>
      </c>
      <c r="K46" s="681">
        <f t="shared" si="25"/>
        <v>0</v>
      </c>
      <c r="L46" s="681">
        <f t="shared" si="25"/>
        <v>0</v>
      </c>
      <c r="M46" s="681">
        <f t="shared" si="25"/>
        <v>0</v>
      </c>
      <c r="N46" s="681">
        <f t="shared" si="25"/>
        <v>0</v>
      </c>
      <c r="O46" s="681">
        <f t="shared" si="25"/>
        <v>0</v>
      </c>
    </row>
    <row r="47" spans="1:106" ht="21.75" customHeight="1" x14ac:dyDescent="0.2">
      <c r="C47" s="676"/>
      <c r="D47" s="677">
        <f t="shared" ref="D47:O47" si="26">SUM(D45:D46)</f>
        <v>0</v>
      </c>
      <c r="E47" s="677">
        <f t="shared" si="26"/>
        <v>0</v>
      </c>
      <c r="F47" s="677">
        <f t="shared" si="26"/>
        <v>1379.8695</v>
      </c>
      <c r="G47" s="677">
        <f t="shared" si="26"/>
        <v>844.53750000000002</v>
      </c>
      <c r="H47" s="677">
        <f t="shared" si="26"/>
        <v>0</v>
      </c>
      <c r="I47" s="677">
        <f t="shared" si="26"/>
        <v>0</v>
      </c>
      <c r="J47" s="677">
        <f t="shared" si="26"/>
        <v>0</v>
      </c>
      <c r="K47" s="677">
        <f t="shared" si="26"/>
        <v>0</v>
      </c>
      <c r="L47" s="677">
        <f t="shared" si="26"/>
        <v>0</v>
      </c>
      <c r="M47" s="677">
        <f t="shared" si="26"/>
        <v>0</v>
      </c>
      <c r="N47" s="677">
        <f t="shared" si="26"/>
        <v>0</v>
      </c>
      <c r="O47" s="677">
        <f t="shared" si="26"/>
        <v>0</v>
      </c>
    </row>
    <row r="48" spans="1:106" ht="21.75" customHeight="1" x14ac:dyDescent="0.2">
      <c r="A48" s="678"/>
      <c r="B48" s="670"/>
      <c r="C48" s="667"/>
      <c r="D48" s="679"/>
      <c r="E48" s="679"/>
      <c r="F48" s="679"/>
      <c r="G48" s="679"/>
      <c r="H48" s="679"/>
      <c r="I48" s="679"/>
      <c r="J48" s="679"/>
      <c r="K48" s="679"/>
      <c r="L48" s="679"/>
      <c r="M48" s="679"/>
      <c r="N48" s="679"/>
      <c r="O48" s="679"/>
      <c r="DB48" s="667"/>
    </row>
    <row r="49" spans="1:106" ht="21.75" customHeight="1" x14ac:dyDescent="0.2">
      <c r="A49" s="685"/>
      <c r="B49" s="670"/>
      <c r="C49" s="667"/>
      <c r="D49" s="679"/>
      <c r="E49" s="679"/>
      <c r="F49" s="679"/>
      <c r="G49" s="679"/>
      <c r="H49" s="679"/>
      <c r="I49" s="679"/>
      <c r="J49" s="679"/>
      <c r="K49" s="679"/>
      <c r="L49" s="679"/>
      <c r="M49" s="679"/>
      <c r="N49" s="679"/>
      <c r="O49" s="679"/>
      <c r="DB49" s="667"/>
    </row>
    <row r="50" spans="1:106" s="686" customFormat="1" ht="21.75" customHeight="1" x14ac:dyDescent="0.2">
      <c r="A50" s="685"/>
      <c r="B50" s="670"/>
      <c r="C50" s="667"/>
      <c r="D50" s="679"/>
      <c r="E50" s="679"/>
      <c r="F50" s="679"/>
      <c r="G50" s="679"/>
      <c r="H50" s="679"/>
      <c r="I50" s="679"/>
      <c r="J50" s="679"/>
      <c r="K50" s="679"/>
      <c r="L50" s="679"/>
      <c r="M50" s="679"/>
      <c r="N50" s="679"/>
      <c r="O50" s="679"/>
    </row>
    <row r="51" spans="1:106" ht="21.75" customHeight="1" thickBot="1" x14ac:dyDescent="0.25">
      <c r="C51" s="676" t="s">
        <v>103</v>
      </c>
      <c r="D51" s="687">
        <f t="shared" ref="D51:O51" si="27">D7+D12+D18+D24+D30+D36+D42+D47</f>
        <v>0</v>
      </c>
      <c r="E51" s="687">
        <f t="shared" si="27"/>
        <v>0</v>
      </c>
      <c r="F51" s="687">
        <f t="shared" si="27"/>
        <v>31883.53</v>
      </c>
      <c r="G51" s="687">
        <f t="shared" si="27"/>
        <v>20288.629999999997</v>
      </c>
      <c r="H51" s="687">
        <f t="shared" si="27"/>
        <v>0</v>
      </c>
      <c r="I51" s="687">
        <f t="shared" si="27"/>
        <v>0</v>
      </c>
      <c r="J51" s="687">
        <f t="shared" si="27"/>
        <v>0</v>
      </c>
      <c r="K51" s="687">
        <f t="shared" si="27"/>
        <v>0</v>
      </c>
      <c r="L51" s="687">
        <f t="shared" si="27"/>
        <v>0</v>
      </c>
      <c r="M51" s="687">
        <f t="shared" si="27"/>
        <v>0</v>
      </c>
      <c r="N51" s="687">
        <f t="shared" si="27"/>
        <v>0</v>
      </c>
      <c r="O51" s="687">
        <f t="shared" si="27"/>
        <v>0</v>
      </c>
    </row>
    <row r="52" spans="1:106" ht="21.75" customHeight="1" thickTop="1" x14ac:dyDescent="0.2">
      <c r="D52" s="688"/>
      <c r="E52" s="688"/>
      <c r="F52" s="688"/>
      <c r="G52" s="688"/>
      <c r="H52" s="688"/>
      <c r="I52" s="688"/>
      <c r="J52" s="688"/>
      <c r="K52" s="688"/>
      <c r="L52" s="688"/>
      <c r="M52" s="688"/>
      <c r="N52" s="688"/>
      <c r="O52" s="688"/>
    </row>
    <row r="53" spans="1:106" ht="21.75" customHeight="1" x14ac:dyDescent="0.2">
      <c r="D53" s="688"/>
      <c r="E53" s="688"/>
      <c r="F53" s="688"/>
      <c r="G53" s="688"/>
      <c r="H53" s="688"/>
      <c r="I53" s="688"/>
      <c r="J53" s="688"/>
      <c r="K53" s="688"/>
      <c r="L53" s="688"/>
      <c r="M53" s="688"/>
      <c r="N53" s="688"/>
      <c r="O53" s="688"/>
    </row>
    <row r="54" spans="1:106" ht="21.75" customHeight="1" x14ac:dyDescent="0.2">
      <c r="A54" s="689" t="s">
        <v>104</v>
      </c>
      <c r="B54" s="690">
        <v>1006710871</v>
      </c>
      <c r="C54" s="691" t="s">
        <v>868</v>
      </c>
      <c r="D54" s="692"/>
      <c r="E54" s="692"/>
      <c r="F54" s="692">
        <v>27463.53</v>
      </c>
      <c r="G54" s="692">
        <v>16689.03</v>
      </c>
      <c r="H54" s="692"/>
      <c r="I54" s="692"/>
      <c r="J54" s="692"/>
      <c r="K54" s="692"/>
      <c r="L54" s="692"/>
      <c r="M54" s="692"/>
      <c r="N54" s="692"/>
      <c r="O54" s="692"/>
    </row>
    <row r="55" spans="1:106" ht="21.75" customHeight="1" x14ac:dyDescent="0.2">
      <c r="A55" s="689" t="s">
        <v>105</v>
      </c>
      <c r="B55" s="690">
        <v>61911249</v>
      </c>
      <c r="C55" s="691" t="s">
        <v>868</v>
      </c>
      <c r="D55" s="692"/>
      <c r="E55" s="692"/>
      <c r="F55" s="692">
        <v>133.86000000000001</v>
      </c>
      <c r="G55" s="692">
        <v>201.72</v>
      </c>
      <c r="H55" s="692"/>
      <c r="I55" s="692"/>
      <c r="J55" s="692"/>
      <c r="K55" s="692"/>
      <c r="L55" s="692"/>
      <c r="M55" s="692"/>
      <c r="N55" s="692"/>
      <c r="O55" s="692"/>
    </row>
    <row r="56" spans="1:106" ht="21.75" customHeight="1" thickBot="1" x14ac:dyDescent="0.25">
      <c r="A56" s="689" t="s">
        <v>106</v>
      </c>
      <c r="B56" s="690">
        <v>1003872218</v>
      </c>
      <c r="C56" s="691" t="s">
        <v>868</v>
      </c>
      <c r="D56" s="692"/>
      <c r="E56" s="692"/>
      <c r="F56" s="693">
        <v>4286.1400000000003</v>
      </c>
      <c r="G56" s="693">
        <v>3397.88</v>
      </c>
      <c r="H56" s="693"/>
      <c r="I56" s="693"/>
      <c r="J56" s="693"/>
      <c r="K56" s="693"/>
      <c r="L56" s="693"/>
      <c r="M56" s="693"/>
      <c r="N56" s="693"/>
      <c r="O56" s="693"/>
    </row>
    <row r="57" spans="1:106" ht="21.75" customHeight="1" thickTop="1" x14ac:dyDescent="0.2">
      <c r="D57" s="694"/>
      <c r="E57" s="694"/>
      <c r="F57" s="694"/>
      <c r="G57" s="694">
        <f>SUM(G54:G56)</f>
        <v>20288.63</v>
      </c>
      <c r="H57" s="694">
        <f t="shared" ref="H57:O57" si="28">SUM(H54:H56)</f>
        <v>0</v>
      </c>
      <c r="I57" s="694">
        <f t="shared" si="28"/>
        <v>0</v>
      </c>
      <c r="J57" s="694">
        <f t="shared" si="28"/>
        <v>0</v>
      </c>
      <c r="K57" s="694">
        <f t="shared" si="28"/>
        <v>0</v>
      </c>
      <c r="L57" s="694">
        <f t="shared" si="28"/>
        <v>0</v>
      </c>
      <c r="M57" s="694">
        <f t="shared" si="28"/>
        <v>0</v>
      </c>
      <c r="N57" s="694">
        <f t="shared" si="28"/>
        <v>0</v>
      </c>
      <c r="O57" s="694">
        <f t="shared" si="28"/>
        <v>0</v>
      </c>
      <c r="CZ57" s="668"/>
      <c r="DA57" s="668"/>
    </row>
    <row r="58" spans="1:106" ht="21.75" customHeight="1" x14ac:dyDescent="0.2">
      <c r="CZ58" s="668"/>
      <c r="DA58" s="668"/>
    </row>
    <row r="59" spans="1:106" ht="21.75" customHeight="1" x14ac:dyDescent="0.2">
      <c r="A59" s="695"/>
      <c r="CZ59" s="668"/>
      <c r="DA59" s="668"/>
    </row>
    <row r="60" spans="1:106" ht="21.75" customHeight="1" x14ac:dyDescent="0.2">
      <c r="A60" s="696" t="str">
        <f>A56</f>
        <v>3621775653</v>
      </c>
      <c r="B60" s="697" t="str">
        <f>C40</f>
        <v>1001 W Center/Civic Center (50%)</v>
      </c>
      <c r="CZ60" s="668"/>
      <c r="DA60" s="668"/>
    </row>
    <row r="61" spans="1:106" ht="21.75" customHeight="1" x14ac:dyDescent="0.2">
      <c r="A61" s="678" t="s">
        <v>1299</v>
      </c>
      <c r="B61" s="667" t="s">
        <v>558</v>
      </c>
      <c r="CZ61" s="668"/>
      <c r="DA61" s="668"/>
    </row>
    <row r="62" spans="1:106" ht="21.75" customHeight="1" x14ac:dyDescent="0.2">
      <c r="A62" s="698" t="s">
        <v>1300</v>
      </c>
      <c r="B62" s="698" t="s">
        <v>1298</v>
      </c>
      <c r="CZ62" s="668"/>
      <c r="DA62" s="668"/>
    </row>
    <row r="63" spans="1:106" ht="21.75" customHeight="1" x14ac:dyDescent="0.2">
      <c r="A63" s="699" t="str">
        <f>A55</f>
        <v>0553832095</v>
      </c>
      <c r="B63" s="699">
        <v>3621775993</v>
      </c>
      <c r="C63" s="672" t="s">
        <v>1301</v>
      </c>
      <c r="CZ63" s="668"/>
      <c r="DA63" s="668"/>
    </row>
    <row r="64" spans="1:106" ht="21.75" customHeight="1" x14ac:dyDescent="0.2">
      <c r="CZ64" s="668"/>
      <c r="DA64" s="668"/>
    </row>
    <row r="65" spans="1:105" ht="21.75" customHeight="1" x14ac:dyDescent="0.2">
      <c r="A65" s="674" t="s">
        <v>1302</v>
      </c>
      <c r="CZ65" s="668"/>
      <c r="DA65" s="668"/>
    </row>
    <row r="66" spans="1:105" ht="21.75" customHeight="1" x14ac:dyDescent="0.2">
      <c r="A66" s="678" t="s">
        <v>1303</v>
      </c>
      <c r="B66" s="667" t="s">
        <v>554</v>
      </c>
      <c r="C66" s="672" t="s">
        <v>97</v>
      </c>
      <c r="D66" s="669"/>
      <c r="E66" s="672"/>
      <c r="F66" s="694">
        <f>F7</f>
        <v>3311.6867999999999</v>
      </c>
      <c r="G66" s="694">
        <f>G7</f>
        <v>2026.8899999999999</v>
      </c>
      <c r="H66" s="694">
        <f t="shared" ref="H66:O66" si="29">H7</f>
        <v>0</v>
      </c>
      <c r="I66" s="694">
        <f t="shared" si="29"/>
        <v>0</v>
      </c>
      <c r="J66" s="694">
        <f t="shared" si="29"/>
        <v>0</v>
      </c>
      <c r="K66" s="694">
        <f t="shared" si="29"/>
        <v>0</v>
      </c>
      <c r="L66" s="694">
        <f t="shared" si="29"/>
        <v>0</v>
      </c>
      <c r="M66" s="694">
        <f t="shared" si="29"/>
        <v>0</v>
      </c>
      <c r="N66" s="694">
        <f t="shared" si="29"/>
        <v>0</v>
      </c>
      <c r="O66" s="694">
        <f t="shared" si="29"/>
        <v>0</v>
      </c>
      <c r="CZ66" s="668"/>
      <c r="DA66" s="668"/>
    </row>
    <row r="67" spans="1:105" ht="21.75" customHeight="1" x14ac:dyDescent="0.2">
      <c r="A67" s="678" t="s">
        <v>1304</v>
      </c>
      <c r="B67" s="667" t="s">
        <v>555</v>
      </c>
      <c r="C67" s="672" t="s">
        <v>98</v>
      </c>
      <c r="F67" s="694">
        <f>F12</f>
        <v>1655.8434</v>
      </c>
      <c r="G67" s="694">
        <f>G12</f>
        <v>1013.4449999999999</v>
      </c>
      <c r="H67" s="694">
        <f t="shared" ref="H67:O67" si="30">H12</f>
        <v>0</v>
      </c>
      <c r="I67" s="694">
        <f t="shared" si="30"/>
        <v>0</v>
      </c>
      <c r="J67" s="694">
        <f t="shared" si="30"/>
        <v>0</v>
      </c>
      <c r="K67" s="694">
        <f t="shared" si="30"/>
        <v>0</v>
      </c>
      <c r="L67" s="694">
        <f t="shared" si="30"/>
        <v>0</v>
      </c>
      <c r="M67" s="694">
        <f t="shared" si="30"/>
        <v>0</v>
      </c>
      <c r="N67" s="694">
        <f t="shared" si="30"/>
        <v>0</v>
      </c>
      <c r="O67" s="694">
        <f t="shared" si="30"/>
        <v>0</v>
      </c>
      <c r="CZ67" s="668"/>
      <c r="DA67" s="668"/>
    </row>
    <row r="68" spans="1:105" ht="21.75" customHeight="1" x14ac:dyDescent="0.2">
      <c r="A68" s="678" t="s">
        <v>1305</v>
      </c>
      <c r="B68" s="667" t="s">
        <v>556</v>
      </c>
      <c r="C68" s="672" t="s">
        <v>1306</v>
      </c>
      <c r="F68" s="694">
        <f>F18/2</f>
        <v>689.93475000000001</v>
      </c>
      <c r="G68" s="694">
        <f>G18/2</f>
        <v>422.26875000000001</v>
      </c>
      <c r="H68" s="694">
        <f t="shared" ref="H68:O68" si="31">H18/2</f>
        <v>0</v>
      </c>
      <c r="I68" s="694">
        <f t="shared" si="31"/>
        <v>0</v>
      </c>
      <c r="J68" s="694">
        <f t="shared" si="31"/>
        <v>0</v>
      </c>
      <c r="K68" s="694">
        <f t="shared" si="31"/>
        <v>0</v>
      </c>
      <c r="L68" s="694">
        <f t="shared" si="31"/>
        <v>0</v>
      </c>
      <c r="M68" s="694">
        <f t="shared" si="31"/>
        <v>0</v>
      </c>
      <c r="N68" s="694">
        <f t="shared" si="31"/>
        <v>0</v>
      </c>
      <c r="O68" s="694">
        <f t="shared" si="31"/>
        <v>0</v>
      </c>
      <c r="CZ68" s="668"/>
      <c r="DA68" s="668"/>
    </row>
    <row r="69" spans="1:105" ht="21.75" customHeight="1" x14ac:dyDescent="0.2">
      <c r="A69" s="678" t="s">
        <v>1307</v>
      </c>
      <c r="B69" s="667" t="s">
        <v>1308</v>
      </c>
      <c r="C69" s="672" t="s">
        <v>1306</v>
      </c>
      <c r="F69" s="694">
        <f>F18/2</f>
        <v>689.93475000000001</v>
      </c>
      <c r="G69" s="694">
        <f>G18/2</f>
        <v>422.26875000000001</v>
      </c>
      <c r="H69" s="694">
        <f t="shared" ref="H69:O69" si="32">H18/2</f>
        <v>0</v>
      </c>
      <c r="I69" s="694">
        <f t="shared" si="32"/>
        <v>0</v>
      </c>
      <c r="J69" s="694">
        <f t="shared" si="32"/>
        <v>0</v>
      </c>
      <c r="K69" s="694">
        <f t="shared" si="32"/>
        <v>0</v>
      </c>
      <c r="L69" s="694">
        <f t="shared" si="32"/>
        <v>0</v>
      </c>
      <c r="M69" s="694">
        <f t="shared" si="32"/>
        <v>0</v>
      </c>
      <c r="N69" s="694">
        <f t="shared" si="32"/>
        <v>0</v>
      </c>
      <c r="O69" s="694">
        <f t="shared" si="32"/>
        <v>0</v>
      </c>
      <c r="CZ69" s="668"/>
      <c r="DA69" s="668"/>
    </row>
    <row r="70" spans="1:105" ht="21.75" customHeight="1" x14ac:dyDescent="0.2">
      <c r="A70" s="674" t="s">
        <v>1309</v>
      </c>
      <c r="B70" s="667" t="s">
        <v>557</v>
      </c>
      <c r="C70" s="672" t="s">
        <v>98</v>
      </c>
      <c r="F70" s="694">
        <f>F24/2</f>
        <v>1655.8434</v>
      </c>
      <c r="G70" s="694">
        <f>G24/2</f>
        <v>1013.4449999999999</v>
      </c>
      <c r="H70" s="694">
        <f t="shared" ref="H70:O70" si="33">H24/2</f>
        <v>0</v>
      </c>
      <c r="I70" s="694">
        <f t="shared" si="33"/>
        <v>0</v>
      </c>
      <c r="J70" s="694">
        <f t="shared" si="33"/>
        <v>0</v>
      </c>
      <c r="K70" s="694">
        <f t="shared" si="33"/>
        <v>0</v>
      </c>
      <c r="L70" s="694">
        <f t="shared" si="33"/>
        <v>0</v>
      </c>
      <c r="M70" s="694">
        <f t="shared" si="33"/>
        <v>0</v>
      </c>
      <c r="N70" s="694">
        <f t="shared" si="33"/>
        <v>0</v>
      </c>
      <c r="O70" s="694">
        <f t="shared" si="33"/>
        <v>0</v>
      </c>
      <c r="CZ70" s="668"/>
      <c r="DA70" s="668"/>
    </row>
    <row r="71" spans="1:105" ht="21.75" customHeight="1" x14ac:dyDescent="0.2">
      <c r="A71" s="674" t="s">
        <v>1309</v>
      </c>
      <c r="B71" s="667" t="s">
        <v>657</v>
      </c>
      <c r="C71" s="672" t="s">
        <v>98</v>
      </c>
      <c r="F71" s="694">
        <f>F24/2</f>
        <v>1655.8434</v>
      </c>
      <c r="G71" s="694">
        <f>G24/2</f>
        <v>1013.4449999999999</v>
      </c>
      <c r="H71" s="694">
        <f t="shared" ref="H71:O71" si="34">H24/2</f>
        <v>0</v>
      </c>
      <c r="I71" s="694">
        <f t="shared" si="34"/>
        <v>0</v>
      </c>
      <c r="J71" s="694">
        <f t="shared" si="34"/>
        <v>0</v>
      </c>
      <c r="K71" s="694">
        <f t="shared" si="34"/>
        <v>0</v>
      </c>
      <c r="L71" s="694">
        <f t="shared" si="34"/>
        <v>0</v>
      </c>
      <c r="M71" s="694">
        <f t="shared" si="34"/>
        <v>0</v>
      </c>
      <c r="N71" s="694">
        <f t="shared" si="34"/>
        <v>0</v>
      </c>
      <c r="O71" s="694">
        <f t="shared" si="34"/>
        <v>0</v>
      </c>
      <c r="CZ71" s="668"/>
      <c r="DA71" s="668"/>
    </row>
    <row r="72" spans="1:105" ht="21.75" customHeight="1" x14ac:dyDescent="0.2">
      <c r="A72" s="678" t="s">
        <v>1310</v>
      </c>
      <c r="B72" s="667" t="s">
        <v>1311</v>
      </c>
      <c r="C72" s="672" t="s">
        <v>99</v>
      </c>
      <c r="F72" s="694">
        <f>F30</f>
        <v>1655.8434</v>
      </c>
      <c r="G72" s="694">
        <f>G30</f>
        <v>1013.4449999999999</v>
      </c>
      <c r="H72" s="694">
        <f t="shared" ref="H72:O72" si="35">H30</f>
        <v>0</v>
      </c>
      <c r="I72" s="694">
        <f t="shared" si="35"/>
        <v>0</v>
      </c>
      <c r="J72" s="694">
        <f t="shared" si="35"/>
        <v>0</v>
      </c>
      <c r="K72" s="694">
        <f t="shared" si="35"/>
        <v>0</v>
      </c>
      <c r="L72" s="694">
        <f t="shared" si="35"/>
        <v>0</v>
      </c>
      <c r="M72" s="694">
        <f t="shared" si="35"/>
        <v>0</v>
      </c>
      <c r="N72" s="694">
        <f t="shared" si="35"/>
        <v>0</v>
      </c>
      <c r="O72" s="694">
        <f t="shared" si="35"/>
        <v>0</v>
      </c>
      <c r="CZ72" s="668"/>
      <c r="DA72" s="668"/>
    </row>
    <row r="73" spans="1:105" ht="21.75" customHeight="1" x14ac:dyDescent="0.2">
      <c r="A73" s="678" t="s">
        <v>1299</v>
      </c>
      <c r="B73" s="667" t="s">
        <v>558</v>
      </c>
      <c r="C73" s="672" t="s">
        <v>100</v>
      </c>
      <c r="F73" s="694">
        <f>F36</f>
        <v>13457.999899999999</v>
      </c>
      <c r="G73" s="694">
        <f>G36</f>
        <v>8624.1474999999991</v>
      </c>
      <c r="H73" s="694">
        <f t="shared" ref="H73:O73" si="36">H36</f>
        <v>0</v>
      </c>
      <c r="I73" s="694">
        <f t="shared" si="36"/>
        <v>0</v>
      </c>
      <c r="J73" s="694">
        <f t="shared" si="36"/>
        <v>0</v>
      </c>
      <c r="K73" s="694">
        <f t="shared" si="36"/>
        <v>0</v>
      </c>
      <c r="L73" s="694">
        <f t="shared" si="36"/>
        <v>0</v>
      </c>
      <c r="M73" s="694">
        <f t="shared" si="36"/>
        <v>0</v>
      </c>
      <c r="N73" s="694">
        <f t="shared" si="36"/>
        <v>0</v>
      </c>
      <c r="O73" s="694">
        <f t="shared" si="36"/>
        <v>0</v>
      </c>
      <c r="CZ73" s="668"/>
      <c r="DA73" s="668"/>
    </row>
    <row r="74" spans="1:105" ht="21.75" customHeight="1" x14ac:dyDescent="0.2">
      <c r="A74" s="698" t="s">
        <v>1300</v>
      </c>
      <c r="B74" s="698" t="s">
        <v>1298</v>
      </c>
      <c r="C74" s="672" t="s">
        <v>102</v>
      </c>
      <c r="F74" s="694">
        <f>F42</f>
        <v>5730.7307000000001</v>
      </c>
      <c r="G74" s="694">
        <f>G42</f>
        <v>3894.7375000000002</v>
      </c>
      <c r="H74" s="694">
        <f t="shared" ref="H74:O74" si="37">H42</f>
        <v>0</v>
      </c>
      <c r="I74" s="694">
        <f t="shared" si="37"/>
        <v>0</v>
      </c>
      <c r="J74" s="694">
        <f t="shared" si="37"/>
        <v>0</v>
      </c>
      <c r="K74" s="694">
        <f t="shared" si="37"/>
        <v>0</v>
      </c>
      <c r="L74" s="694">
        <f t="shared" si="37"/>
        <v>0</v>
      </c>
      <c r="M74" s="694">
        <f t="shared" si="37"/>
        <v>0</v>
      </c>
      <c r="N74" s="694">
        <f t="shared" si="37"/>
        <v>0</v>
      </c>
      <c r="O74" s="694">
        <f t="shared" si="37"/>
        <v>0</v>
      </c>
      <c r="CZ74" s="668"/>
      <c r="DA74" s="668"/>
    </row>
    <row r="75" spans="1:105" ht="21.75" customHeight="1" thickBot="1" x14ac:dyDescent="0.25">
      <c r="A75" s="674" t="s">
        <v>1312</v>
      </c>
      <c r="B75" s="667" t="s">
        <v>560</v>
      </c>
      <c r="C75" s="672" t="s">
        <v>99</v>
      </c>
      <c r="F75" s="700">
        <f>F47</f>
        <v>1379.8695</v>
      </c>
      <c r="G75" s="700">
        <f>G47</f>
        <v>844.53750000000002</v>
      </c>
      <c r="H75" s="700">
        <f t="shared" ref="H75:O75" si="38">H47</f>
        <v>0</v>
      </c>
      <c r="I75" s="700">
        <f t="shared" si="38"/>
        <v>0</v>
      </c>
      <c r="J75" s="700">
        <f t="shared" si="38"/>
        <v>0</v>
      </c>
      <c r="K75" s="700">
        <f t="shared" si="38"/>
        <v>0</v>
      </c>
      <c r="L75" s="700">
        <f t="shared" si="38"/>
        <v>0</v>
      </c>
      <c r="M75" s="700">
        <f t="shared" si="38"/>
        <v>0</v>
      </c>
      <c r="N75" s="700">
        <f t="shared" si="38"/>
        <v>0</v>
      </c>
      <c r="O75" s="700">
        <f t="shared" si="38"/>
        <v>0</v>
      </c>
      <c r="CZ75" s="668"/>
      <c r="DA75" s="668"/>
    </row>
    <row r="76" spans="1:105" ht="21.75" customHeight="1" thickTop="1" x14ac:dyDescent="0.2">
      <c r="F76" s="694">
        <f t="shared" ref="F76:O76" si="39">SUM(F66:F75)</f>
        <v>31883.53</v>
      </c>
      <c r="G76" s="694">
        <f t="shared" si="39"/>
        <v>20288.629999999997</v>
      </c>
      <c r="H76" s="694">
        <f t="shared" si="39"/>
        <v>0</v>
      </c>
      <c r="I76" s="694">
        <f t="shared" si="39"/>
        <v>0</v>
      </c>
      <c r="J76" s="694">
        <f t="shared" si="39"/>
        <v>0</v>
      </c>
      <c r="K76" s="694">
        <f t="shared" si="39"/>
        <v>0</v>
      </c>
      <c r="L76" s="694">
        <f t="shared" si="39"/>
        <v>0</v>
      </c>
      <c r="M76" s="694">
        <f t="shared" si="39"/>
        <v>0</v>
      </c>
      <c r="N76" s="694">
        <f t="shared" si="39"/>
        <v>0</v>
      </c>
      <c r="O76" s="694">
        <f t="shared" si="39"/>
        <v>0</v>
      </c>
      <c r="CZ76" s="668"/>
      <c r="DA76" s="668"/>
    </row>
    <row r="77" spans="1:105" ht="21.75" customHeight="1" x14ac:dyDescent="0.2">
      <c r="CZ77" s="668"/>
      <c r="DA77" s="668"/>
    </row>
    <row r="78" spans="1:105" ht="21.75" customHeight="1" x14ac:dyDescent="0.2">
      <c r="CZ78" s="668"/>
      <c r="DA78" s="668"/>
    </row>
    <row r="79" spans="1:105" ht="21.75" customHeight="1" x14ac:dyDescent="0.2">
      <c r="CZ79" s="668"/>
      <c r="DA79" s="668"/>
    </row>
    <row r="80" spans="1:105" ht="21.75" customHeight="1" x14ac:dyDescent="0.2">
      <c r="CZ80" s="668"/>
      <c r="DA80" s="668"/>
    </row>
    <row r="81" spans="1:105" ht="21.75" customHeight="1" x14ac:dyDescent="0.2">
      <c r="CZ81" s="668"/>
      <c r="DA81" s="668"/>
    </row>
    <row r="82" spans="1:105" ht="21.75" customHeight="1" x14ac:dyDescent="0.2">
      <c r="A82" s="669"/>
      <c r="B82" s="670"/>
      <c r="C82" s="667"/>
      <c r="CZ82" s="668"/>
      <c r="DA82" s="668"/>
    </row>
    <row r="83" spans="1:105" ht="21.75" customHeight="1" x14ac:dyDescent="0.2">
      <c r="A83" s="671"/>
      <c r="CZ83" s="668"/>
      <c r="DA83" s="668"/>
    </row>
    <row r="84" spans="1:105" ht="21.75" customHeight="1" x14ac:dyDescent="0.2">
      <c r="DA84" s="668"/>
    </row>
    <row r="85" spans="1:105" ht="21.75" customHeight="1" x14ac:dyDescent="0.2">
      <c r="C85" s="676"/>
      <c r="DA85" s="668"/>
    </row>
    <row r="86" spans="1:105" ht="21.75" customHeight="1" x14ac:dyDescent="0.2">
      <c r="A86" s="678"/>
      <c r="B86" s="670"/>
      <c r="C86" s="667"/>
      <c r="DA86" s="668"/>
    </row>
    <row r="87" spans="1:105" ht="21.75" customHeight="1" x14ac:dyDescent="0.2">
      <c r="A87" s="669"/>
      <c r="B87" s="670"/>
      <c r="C87" s="667"/>
      <c r="DA87" s="668"/>
    </row>
    <row r="88" spans="1:105" ht="21.75" customHeight="1" x14ac:dyDescent="0.2">
      <c r="A88" s="671"/>
      <c r="DA88" s="668"/>
    </row>
    <row r="89" spans="1:105" ht="21.75" customHeight="1" x14ac:dyDescent="0.2">
      <c r="DA89" s="668"/>
    </row>
    <row r="90" spans="1:105" ht="21.75" customHeight="1" x14ac:dyDescent="0.2">
      <c r="C90" s="676"/>
      <c r="DA90" s="668"/>
    </row>
    <row r="91" spans="1:105" x14ac:dyDescent="0.2">
      <c r="A91" s="678"/>
      <c r="B91" s="670"/>
      <c r="C91" s="667"/>
      <c r="DA91" s="668"/>
    </row>
    <row r="92" spans="1:105" ht="15.75" x14ac:dyDescent="0.2">
      <c r="A92" s="669"/>
      <c r="B92" s="670"/>
      <c r="C92" s="667"/>
      <c r="DA92" s="668"/>
    </row>
    <row r="93" spans="1:105" ht="15.75" x14ac:dyDescent="0.2">
      <c r="A93" s="669"/>
      <c r="B93" s="670"/>
      <c r="C93" s="668"/>
      <c r="DA93" s="668"/>
    </row>
    <row r="94" spans="1:105" x14ac:dyDescent="0.2">
      <c r="A94" s="671"/>
      <c r="DA94" s="668"/>
    </row>
    <row r="95" spans="1:105" x14ac:dyDescent="0.2">
      <c r="DA95" s="668"/>
    </row>
    <row r="96" spans="1:105" ht="15.75" x14ac:dyDescent="0.2">
      <c r="B96" s="668"/>
      <c r="C96" s="676"/>
      <c r="DA96" s="668"/>
    </row>
    <row r="97" spans="1:105" x14ac:dyDescent="0.2">
      <c r="A97" s="678"/>
      <c r="B97" s="670"/>
      <c r="C97" s="667"/>
      <c r="DA97" s="668"/>
    </row>
    <row r="98" spans="1:105" ht="15.75" x14ac:dyDescent="0.2">
      <c r="A98" s="669"/>
      <c r="B98" s="670"/>
      <c r="C98" s="667"/>
      <c r="DA98" s="668"/>
    </row>
    <row r="99" spans="1:105" ht="15.75" x14ac:dyDescent="0.2">
      <c r="A99" s="669"/>
      <c r="B99" s="670"/>
      <c r="C99" s="668"/>
      <c r="DA99" s="668"/>
    </row>
    <row r="100" spans="1:105" x14ac:dyDescent="0.2">
      <c r="A100" s="671"/>
      <c r="DA100" s="668"/>
    </row>
    <row r="101" spans="1:105" x14ac:dyDescent="0.2">
      <c r="DA101" s="668"/>
    </row>
    <row r="102" spans="1:105" ht="15.75" x14ac:dyDescent="0.2">
      <c r="C102" s="676"/>
      <c r="DA102" s="668"/>
    </row>
    <row r="103" spans="1:105" x14ac:dyDescent="0.2">
      <c r="A103" s="678"/>
      <c r="B103" s="670"/>
      <c r="C103" s="667"/>
      <c r="DA103" s="668"/>
    </row>
    <row r="104" spans="1:105" ht="15.75" x14ac:dyDescent="0.2">
      <c r="A104" s="669"/>
      <c r="B104" s="670"/>
      <c r="C104" s="667"/>
      <c r="DA104" s="668"/>
    </row>
    <row r="105" spans="1:105" ht="15.75" x14ac:dyDescent="0.2">
      <c r="A105" s="669"/>
      <c r="B105" s="670"/>
      <c r="C105" s="667"/>
      <c r="DA105" s="668"/>
    </row>
    <row r="106" spans="1:105" x14ac:dyDescent="0.2">
      <c r="A106" s="671"/>
      <c r="DA106" s="668"/>
    </row>
    <row r="107" spans="1:105" x14ac:dyDescent="0.2">
      <c r="DA107" s="668"/>
    </row>
    <row r="108" spans="1:105" ht="15.75" x14ac:dyDescent="0.2">
      <c r="C108" s="676"/>
      <c r="DA108" s="668"/>
    </row>
    <row r="109" spans="1:105" x14ac:dyDescent="0.2">
      <c r="A109" s="678"/>
      <c r="B109" s="670"/>
      <c r="C109" s="667"/>
      <c r="DA109" s="668"/>
    </row>
    <row r="110" spans="1:105" ht="15.75" x14ac:dyDescent="0.2">
      <c r="A110" s="669"/>
      <c r="B110" s="670"/>
      <c r="C110" s="667"/>
      <c r="DA110" s="668"/>
    </row>
    <row r="111" spans="1:105" x14ac:dyDescent="0.2">
      <c r="A111" s="671"/>
      <c r="B111" s="683"/>
    </row>
    <row r="112" spans="1:105" x14ac:dyDescent="0.2">
      <c r="B112" s="683"/>
    </row>
    <row r="114" spans="1:3" ht="15.75" x14ac:dyDescent="0.2">
      <c r="C114" s="676"/>
    </row>
    <row r="115" spans="1:3" x14ac:dyDescent="0.2">
      <c r="A115" s="678"/>
      <c r="B115" s="670"/>
      <c r="C115" s="667"/>
    </row>
    <row r="116" spans="1:3" ht="15.75" x14ac:dyDescent="0.2">
      <c r="A116" s="669"/>
      <c r="B116" s="670"/>
      <c r="C116" s="684"/>
    </row>
    <row r="117" spans="1:3" x14ac:dyDescent="0.2">
      <c r="A117" s="671"/>
      <c r="B117" s="683"/>
    </row>
    <row r="118" spans="1:3" x14ac:dyDescent="0.2">
      <c r="B118" s="683"/>
    </row>
    <row r="120" spans="1:3" ht="15.75" x14ac:dyDescent="0.2">
      <c r="C120" s="676"/>
    </row>
    <row r="121" spans="1:3" x14ac:dyDescent="0.2">
      <c r="A121" s="678"/>
      <c r="B121" s="670"/>
      <c r="C121" s="667"/>
    </row>
    <row r="122" spans="1:3" ht="15.75" x14ac:dyDescent="0.2">
      <c r="A122" s="669"/>
      <c r="B122" s="670"/>
      <c r="C122" s="667"/>
    </row>
    <row r="123" spans="1:3" x14ac:dyDescent="0.2">
      <c r="A123" s="671"/>
      <c r="B123" s="683"/>
    </row>
    <row r="40868" spans="1:1" x14ac:dyDescent="0.2">
      <c r="A40868" s="674">
        <f>SUM(A1:A40867)</f>
        <v>36217759250</v>
      </c>
    </row>
  </sheetData>
  <mergeCells count="2">
    <mergeCell ref="A1:B1"/>
    <mergeCell ref="A3:C3"/>
  </mergeCells>
  <pageMargins left="0.7" right="0.7" top="0.75" bottom="0.75" header="0.3" footer="0.3"/>
  <pageSetup scale="61" firstPageNumber="6" fitToWidth="0" orientation="landscape" r:id="rId1"/>
  <headerFooter alignWithMargins="0">
    <oddFooter>&amp;L&amp;8&amp;F  &amp;A&amp;R&amp;8&amp;D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DA31"/>
  <sheetViews>
    <sheetView topLeftCell="B1" zoomScale="90" zoomScaleNormal="90" workbookViewId="0">
      <selection activeCell="D2" sqref="D2:O2"/>
    </sheetView>
  </sheetViews>
  <sheetFormatPr defaultColWidth="16.33203125" defaultRowHeight="15" x14ac:dyDescent="0.2"/>
  <cols>
    <col min="1" max="1" width="13" style="9" customWidth="1"/>
    <col min="2" max="2" width="13.5546875" style="2" bestFit="1" customWidth="1"/>
    <col min="3" max="3" width="38" style="3" customWidth="1"/>
    <col min="4" max="5" width="14.44140625" style="2" bestFit="1" customWidth="1"/>
    <col min="6" max="6" width="15.21875" style="2" bestFit="1" customWidth="1"/>
    <col min="7" max="7" width="14.44140625" style="2" bestFit="1" customWidth="1"/>
    <col min="8" max="11" width="14.44140625" style="2" customWidth="1"/>
    <col min="12" max="15" width="14.44140625" style="2" bestFit="1" customWidth="1"/>
    <col min="16" max="104" width="16.33203125" style="2"/>
    <col min="105" max="16384" width="16.33203125" style="4"/>
  </cols>
  <sheetData>
    <row r="1" spans="1:105" ht="26.45" customHeight="1" x14ac:dyDescent="0.25">
      <c r="A1" s="713" t="s">
        <v>514</v>
      </c>
      <c r="B1" s="714"/>
      <c r="C1" s="714"/>
      <c r="D1" s="27"/>
      <c r="E1" s="27"/>
      <c r="F1" s="27"/>
      <c r="G1" s="27"/>
      <c r="H1" s="27"/>
      <c r="I1" s="27"/>
      <c r="J1" s="27"/>
      <c r="K1" s="27"/>
      <c r="L1" s="27"/>
      <c r="M1" s="27"/>
      <c r="N1" s="1"/>
      <c r="O1" s="1"/>
    </row>
    <row r="2" spans="1:105" s="61" customFormat="1" ht="24" customHeight="1" x14ac:dyDescent="0.2">
      <c r="A2" s="63" t="s">
        <v>0</v>
      </c>
      <c r="B2" s="63" t="s">
        <v>1</v>
      </c>
      <c r="C2" s="64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</row>
    <row r="3" spans="1:105" s="17" customFormat="1" ht="21" customHeight="1" x14ac:dyDescent="0.25">
      <c r="A3" s="77" t="s">
        <v>626</v>
      </c>
      <c r="B3" s="19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8"/>
      <c r="O3" s="8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</row>
    <row r="4" spans="1:105" s="533" customFormat="1" ht="21" customHeight="1" x14ac:dyDescent="0.2">
      <c r="A4" s="535">
        <v>9381130282</v>
      </c>
      <c r="B4" s="534">
        <v>1010439710</v>
      </c>
      <c r="C4" s="531" t="s">
        <v>1066</v>
      </c>
      <c r="D4" s="531"/>
      <c r="E4" s="531"/>
      <c r="F4" s="531"/>
      <c r="G4" s="531"/>
      <c r="H4" s="531"/>
      <c r="I4" s="531"/>
      <c r="J4" s="565"/>
      <c r="K4" s="531"/>
      <c r="L4" s="531"/>
      <c r="M4" s="531"/>
      <c r="N4" s="532"/>
      <c r="O4" s="532"/>
      <c r="P4" s="531"/>
      <c r="Q4" s="531"/>
      <c r="R4" s="531"/>
      <c r="S4" s="531"/>
      <c r="T4" s="531"/>
      <c r="U4" s="531"/>
      <c r="V4" s="531"/>
      <c r="W4" s="531"/>
      <c r="X4" s="531"/>
      <c r="Y4" s="531"/>
      <c r="Z4" s="531"/>
      <c r="AA4" s="531"/>
      <c r="AB4" s="531"/>
      <c r="AC4" s="531"/>
      <c r="AD4" s="531"/>
      <c r="AE4" s="531"/>
      <c r="AF4" s="531"/>
      <c r="AG4" s="531"/>
      <c r="AH4" s="531"/>
      <c r="AI4" s="531"/>
      <c r="AJ4" s="531"/>
      <c r="AK4" s="531"/>
      <c r="AL4" s="531"/>
      <c r="AM4" s="531"/>
      <c r="AN4" s="531"/>
      <c r="AO4" s="531"/>
      <c r="AP4" s="531"/>
      <c r="AQ4" s="531"/>
      <c r="AR4" s="531"/>
      <c r="AS4" s="531"/>
      <c r="AT4" s="531"/>
      <c r="AU4" s="531"/>
      <c r="AV4" s="531"/>
      <c r="AW4" s="531"/>
      <c r="AX4" s="531"/>
      <c r="AY4" s="531"/>
      <c r="AZ4" s="531"/>
      <c r="BA4" s="531"/>
      <c r="BB4" s="531"/>
      <c r="BC4" s="531"/>
      <c r="BD4" s="531"/>
      <c r="BE4" s="531"/>
      <c r="BF4" s="531"/>
      <c r="BG4" s="531"/>
      <c r="BH4" s="531"/>
      <c r="BI4" s="531"/>
      <c r="BJ4" s="531"/>
      <c r="BK4" s="531"/>
      <c r="BL4" s="531"/>
      <c r="BM4" s="531"/>
      <c r="BN4" s="531"/>
      <c r="BO4" s="531"/>
      <c r="BP4" s="531"/>
      <c r="BQ4" s="531"/>
      <c r="BR4" s="531"/>
      <c r="BS4" s="531"/>
      <c r="BT4" s="531"/>
      <c r="BU4" s="531"/>
      <c r="BV4" s="531"/>
      <c r="BW4" s="531"/>
      <c r="BX4" s="531"/>
      <c r="BY4" s="531"/>
      <c r="BZ4" s="531"/>
      <c r="CA4" s="531"/>
      <c r="CB4" s="531"/>
      <c r="CC4" s="531"/>
      <c r="CD4" s="531"/>
      <c r="CE4" s="531"/>
      <c r="CF4" s="531"/>
      <c r="CG4" s="531"/>
      <c r="CH4" s="531"/>
      <c r="CI4" s="531"/>
      <c r="CJ4" s="531"/>
      <c r="CK4" s="531"/>
      <c r="CL4" s="531"/>
      <c r="CM4" s="531"/>
      <c r="CN4" s="531"/>
      <c r="CO4" s="531"/>
      <c r="CP4" s="531"/>
      <c r="CQ4" s="531"/>
      <c r="CR4" s="531"/>
      <c r="CS4" s="531"/>
      <c r="CT4" s="531"/>
      <c r="CU4" s="531"/>
      <c r="CV4" s="531"/>
      <c r="CW4" s="531"/>
      <c r="CX4" s="531"/>
      <c r="CY4" s="531"/>
      <c r="CZ4" s="531"/>
      <c r="DA4" s="531"/>
    </row>
    <row r="5" spans="1:105" s="17" customFormat="1" ht="24.6" customHeight="1" x14ac:dyDescent="0.2">
      <c r="A5" s="23" t="s">
        <v>109</v>
      </c>
      <c r="B5" s="12" t="s">
        <v>110</v>
      </c>
      <c r="C5" s="3" t="s">
        <v>111</v>
      </c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</row>
    <row r="6" spans="1:105" s="17" customFormat="1" x14ac:dyDescent="0.2">
      <c r="A6" s="9">
        <v>9387896029</v>
      </c>
      <c r="B6" s="2" t="s">
        <v>107</v>
      </c>
      <c r="C6" s="3" t="s">
        <v>108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</row>
    <row r="7" spans="1:105" s="533" customFormat="1" ht="21" customHeight="1" x14ac:dyDescent="0.2">
      <c r="A7" s="535">
        <v>9389022443</v>
      </c>
      <c r="B7" s="534">
        <v>1010435529</v>
      </c>
      <c r="C7" s="531" t="s">
        <v>1069</v>
      </c>
      <c r="D7" s="531"/>
      <c r="E7" s="531"/>
      <c r="F7" s="531"/>
      <c r="G7" s="531"/>
      <c r="H7" s="531"/>
      <c r="I7" s="531"/>
      <c r="J7" s="565"/>
      <c r="K7" s="531"/>
      <c r="L7" s="531"/>
      <c r="M7" s="531"/>
      <c r="N7" s="532"/>
      <c r="O7" s="532"/>
      <c r="P7" s="531"/>
      <c r="Q7" s="531"/>
      <c r="R7" s="531"/>
      <c r="S7" s="531"/>
      <c r="T7" s="531"/>
      <c r="U7" s="531"/>
      <c r="V7" s="531"/>
      <c r="W7" s="531"/>
      <c r="X7" s="531"/>
      <c r="Y7" s="531"/>
      <c r="Z7" s="531"/>
      <c r="AA7" s="531"/>
      <c r="AB7" s="531"/>
      <c r="AC7" s="531"/>
      <c r="AD7" s="531"/>
      <c r="AE7" s="531"/>
      <c r="AF7" s="531"/>
      <c r="AG7" s="531"/>
      <c r="AH7" s="531"/>
      <c r="AI7" s="531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31"/>
      <c r="AZ7" s="531"/>
      <c r="BA7" s="531"/>
      <c r="BB7" s="531"/>
      <c r="BC7" s="531"/>
      <c r="BD7" s="531"/>
      <c r="BE7" s="531"/>
      <c r="BF7" s="531"/>
      <c r="BG7" s="531"/>
      <c r="BH7" s="531"/>
      <c r="BI7" s="531"/>
      <c r="BJ7" s="531"/>
      <c r="BK7" s="531"/>
      <c r="BL7" s="531"/>
      <c r="BM7" s="531"/>
      <c r="BN7" s="531"/>
      <c r="BO7" s="531"/>
      <c r="BP7" s="531"/>
      <c r="BQ7" s="531"/>
      <c r="BR7" s="531"/>
      <c r="BS7" s="531"/>
      <c r="BT7" s="531"/>
      <c r="BU7" s="531"/>
      <c r="BV7" s="531"/>
      <c r="BW7" s="531"/>
      <c r="BX7" s="531"/>
      <c r="BY7" s="531"/>
      <c r="BZ7" s="531"/>
      <c r="CA7" s="531"/>
      <c r="CB7" s="531"/>
      <c r="CC7" s="531"/>
      <c r="CD7" s="531"/>
      <c r="CE7" s="531"/>
      <c r="CF7" s="531"/>
      <c r="CG7" s="531"/>
      <c r="CH7" s="531"/>
      <c r="CI7" s="531"/>
      <c r="CJ7" s="531"/>
      <c r="CK7" s="531"/>
      <c r="CL7" s="531"/>
      <c r="CM7" s="531"/>
      <c r="CN7" s="531"/>
      <c r="CO7" s="531"/>
      <c r="CP7" s="531"/>
      <c r="CQ7" s="531"/>
      <c r="CR7" s="531"/>
      <c r="CS7" s="531"/>
      <c r="CT7" s="531"/>
      <c r="CU7" s="531"/>
      <c r="CV7" s="531"/>
      <c r="CW7" s="531"/>
      <c r="CX7" s="531"/>
      <c r="CY7" s="531"/>
      <c r="CZ7" s="531"/>
      <c r="DA7" s="531"/>
    </row>
    <row r="8" spans="1:105" s="533" customFormat="1" ht="21" customHeight="1" x14ac:dyDescent="0.2">
      <c r="A8" s="535">
        <v>9381716825</v>
      </c>
      <c r="B8" s="534">
        <v>62303633</v>
      </c>
      <c r="C8" s="531" t="s">
        <v>1069</v>
      </c>
      <c r="D8" s="531"/>
      <c r="E8" s="531"/>
      <c r="F8" s="531"/>
      <c r="G8" s="531"/>
      <c r="H8" s="531"/>
      <c r="I8" s="531"/>
      <c r="J8" s="565"/>
      <c r="K8" s="531"/>
      <c r="L8" s="531"/>
      <c r="M8" s="531"/>
      <c r="N8" s="532"/>
      <c r="O8" s="532"/>
      <c r="P8" s="531"/>
      <c r="Q8" s="531"/>
      <c r="R8" s="531"/>
      <c r="S8" s="531"/>
      <c r="T8" s="531"/>
      <c r="U8" s="531"/>
      <c r="V8" s="531"/>
      <c r="W8" s="531"/>
      <c r="X8" s="531"/>
      <c r="Y8" s="531"/>
      <c r="Z8" s="531"/>
      <c r="AA8" s="531"/>
      <c r="AB8" s="531"/>
      <c r="AC8" s="531"/>
      <c r="AD8" s="531"/>
      <c r="AE8" s="531"/>
      <c r="AF8" s="531"/>
      <c r="AG8" s="531"/>
      <c r="AH8" s="531"/>
      <c r="AI8" s="531"/>
      <c r="AJ8" s="531"/>
      <c r="AK8" s="531"/>
      <c r="AL8" s="531"/>
      <c r="AM8" s="531"/>
      <c r="AN8" s="531"/>
      <c r="AO8" s="531"/>
      <c r="AP8" s="531"/>
      <c r="AQ8" s="531"/>
      <c r="AR8" s="531"/>
      <c r="AS8" s="531"/>
      <c r="AT8" s="531"/>
      <c r="AU8" s="531"/>
      <c r="AV8" s="531"/>
      <c r="AW8" s="531"/>
      <c r="AX8" s="531"/>
      <c r="AY8" s="531"/>
      <c r="AZ8" s="531"/>
      <c r="BA8" s="531"/>
      <c r="BB8" s="531"/>
      <c r="BC8" s="531"/>
      <c r="BD8" s="531"/>
      <c r="BE8" s="531"/>
      <c r="BF8" s="531"/>
      <c r="BG8" s="531"/>
      <c r="BH8" s="531"/>
      <c r="BI8" s="531"/>
      <c r="BJ8" s="531"/>
      <c r="BK8" s="531"/>
      <c r="BL8" s="531"/>
      <c r="BM8" s="531"/>
      <c r="BN8" s="531"/>
      <c r="BO8" s="531"/>
      <c r="BP8" s="531"/>
      <c r="BQ8" s="531"/>
      <c r="BR8" s="531"/>
      <c r="BS8" s="531"/>
      <c r="BT8" s="531"/>
      <c r="BU8" s="531"/>
      <c r="BV8" s="531"/>
      <c r="BW8" s="531"/>
      <c r="BX8" s="531"/>
      <c r="BY8" s="531"/>
      <c r="BZ8" s="531"/>
      <c r="CA8" s="531"/>
      <c r="CB8" s="531"/>
      <c r="CC8" s="531"/>
      <c r="CD8" s="531"/>
      <c r="CE8" s="531"/>
      <c r="CF8" s="531"/>
      <c r="CG8" s="531"/>
      <c r="CH8" s="531"/>
      <c r="CI8" s="531"/>
      <c r="CJ8" s="531"/>
      <c r="CK8" s="531"/>
      <c r="CL8" s="531"/>
      <c r="CM8" s="531"/>
      <c r="CN8" s="531"/>
      <c r="CO8" s="531"/>
      <c r="CP8" s="531"/>
      <c r="CQ8" s="531"/>
      <c r="CR8" s="531"/>
      <c r="CS8" s="531"/>
      <c r="CT8" s="531"/>
      <c r="CU8" s="531"/>
      <c r="CV8" s="531"/>
      <c r="CW8" s="531"/>
      <c r="CX8" s="531"/>
      <c r="CY8" s="531"/>
      <c r="CZ8" s="531"/>
      <c r="DA8" s="531"/>
    </row>
    <row r="9" spans="1:105" s="17" customFormat="1" x14ac:dyDescent="0.2">
      <c r="A9" s="24" t="s">
        <v>112</v>
      </c>
      <c r="B9" s="20" t="s">
        <v>113</v>
      </c>
      <c r="C9" s="3" t="s">
        <v>114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</row>
    <row r="10" spans="1:105" s="17" customFormat="1" x14ac:dyDescent="0.2">
      <c r="A10" s="23" t="s">
        <v>115</v>
      </c>
      <c r="B10" s="12" t="s">
        <v>116</v>
      </c>
      <c r="C10" s="3" t="s">
        <v>117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</row>
    <row r="11" spans="1:105" s="17" customFormat="1" x14ac:dyDescent="0.2">
      <c r="A11" s="25">
        <v>9387896280</v>
      </c>
      <c r="B11" s="20">
        <v>1010418754</v>
      </c>
      <c r="C11" s="3" t="s">
        <v>749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</row>
    <row r="12" spans="1:105" s="17" customFormat="1" x14ac:dyDescent="0.2">
      <c r="A12" s="28">
        <v>9387896283</v>
      </c>
      <c r="B12" s="24">
        <v>1006734035</v>
      </c>
      <c r="C12" s="3" t="s">
        <v>746</v>
      </c>
      <c r="D12" s="642"/>
      <c r="E12" s="642"/>
      <c r="F12" s="642"/>
      <c r="G12" s="642"/>
      <c r="H12" s="642"/>
      <c r="I12" s="642"/>
      <c r="J12" s="642"/>
      <c r="K12" s="642"/>
      <c r="L12" s="642"/>
      <c r="M12" s="642"/>
      <c r="N12" s="642"/>
      <c r="O12" s="642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</row>
    <row r="13" spans="1:105" x14ac:dyDescent="0.2">
      <c r="A13" s="28">
        <v>5732684756</v>
      </c>
      <c r="B13" s="24">
        <v>61231521</v>
      </c>
      <c r="C13" s="3" t="s">
        <v>750</v>
      </c>
      <c r="D13" s="642"/>
      <c r="E13" s="642"/>
      <c r="F13" s="642"/>
      <c r="G13" s="642"/>
      <c r="H13" s="642"/>
      <c r="I13" s="642"/>
      <c r="J13" s="642"/>
      <c r="K13" s="642"/>
      <c r="L13" s="642"/>
      <c r="M13" s="642"/>
      <c r="N13" s="642"/>
      <c r="O13" s="642"/>
      <c r="CS13" s="4"/>
      <c r="CT13" s="4"/>
      <c r="CU13" s="4"/>
      <c r="CV13" s="4"/>
      <c r="CW13" s="4"/>
      <c r="CX13" s="4"/>
      <c r="CY13" s="4"/>
      <c r="CZ13" s="4"/>
    </row>
    <row r="14" spans="1:105" s="17" customFormat="1" x14ac:dyDescent="0.2">
      <c r="A14" s="82">
        <v>9387896641</v>
      </c>
      <c r="B14" s="24" t="s">
        <v>119</v>
      </c>
      <c r="C14" s="3" t="s">
        <v>747</v>
      </c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</row>
    <row r="15" spans="1:105" x14ac:dyDescent="0.2">
      <c r="A15" s="29" t="s">
        <v>118</v>
      </c>
      <c r="B15" s="9">
        <v>62708353</v>
      </c>
      <c r="C15" s="3" t="s">
        <v>748</v>
      </c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CS15" s="4"/>
      <c r="CT15" s="4"/>
      <c r="CU15" s="4"/>
      <c r="CV15" s="4"/>
      <c r="CW15" s="4"/>
      <c r="CX15" s="4"/>
      <c r="CY15" s="4"/>
      <c r="CZ15" s="4"/>
    </row>
    <row r="16" spans="1:105" ht="15.75" x14ac:dyDescent="0.25">
      <c r="A16" s="30"/>
      <c r="B16" s="5"/>
      <c r="C16" s="22" t="s">
        <v>103</v>
      </c>
      <c r="D16" s="18">
        <f t="shared" ref="D16:L16" si="0">SUM(D4:D15)</f>
        <v>0</v>
      </c>
      <c r="E16" s="18">
        <f t="shared" si="0"/>
        <v>0</v>
      </c>
      <c r="F16" s="18">
        <f t="shared" si="0"/>
        <v>0</v>
      </c>
      <c r="G16" s="18">
        <f t="shared" si="0"/>
        <v>0</v>
      </c>
      <c r="H16" s="18">
        <f t="shared" si="0"/>
        <v>0</v>
      </c>
      <c r="I16" s="18">
        <f t="shared" si="0"/>
        <v>0</v>
      </c>
      <c r="J16" s="18">
        <f t="shared" si="0"/>
        <v>0</v>
      </c>
      <c r="K16" s="18">
        <f t="shared" si="0"/>
        <v>0</v>
      </c>
      <c r="L16" s="18">
        <f t="shared" si="0"/>
        <v>0</v>
      </c>
      <c r="M16" s="18">
        <f>SUM(M4:M15)</f>
        <v>0</v>
      </c>
      <c r="N16" s="18">
        <f>SUM(N4:N15)</f>
        <v>0</v>
      </c>
      <c r="O16" s="18">
        <f>SUM(O4:O15)</f>
        <v>0</v>
      </c>
    </row>
    <row r="17" spans="1:105" s="14" customFormat="1" ht="15.75" x14ac:dyDescent="0.25">
      <c r="A17" s="26"/>
      <c r="B17" s="5"/>
      <c r="C17" s="21"/>
      <c r="D17" s="2"/>
      <c r="E17" s="2"/>
      <c r="F17" s="2"/>
      <c r="G17" s="2"/>
      <c r="H17" s="2"/>
      <c r="I17" s="2"/>
      <c r="J17" s="2"/>
      <c r="K17" s="2"/>
      <c r="L17" s="2"/>
      <c r="M17" s="2"/>
      <c r="N17" s="7"/>
      <c r="O17" s="7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</row>
    <row r="29" spans="1:105" x14ac:dyDescent="0.2">
      <c r="A29" s="30"/>
    </row>
    <row r="31" spans="1:105" x14ac:dyDescent="0.2">
      <c r="A31" s="31"/>
    </row>
  </sheetData>
  <mergeCells count="1">
    <mergeCell ref="A1:C1"/>
  </mergeCells>
  <pageMargins left="1" right="0" top="1" bottom="1" header="0" footer="0"/>
  <pageSetup scale="52" firstPageNumber="6" fitToHeight="2" orientation="landscape" r:id="rId1"/>
  <headerFooter alignWithMargins="0">
    <oddFooter>&amp;L&amp;8&amp;F  &amp;A&amp;R&amp;8&amp;D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  <pageSetUpPr fitToPage="1"/>
  </sheetPr>
  <dimension ref="A1:CZ24"/>
  <sheetViews>
    <sheetView zoomScale="80" zoomScaleNormal="80" workbookViewId="0">
      <selection activeCell="D2" sqref="D2:O2"/>
    </sheetView>
  </sheetViews>
  <sheetFormatPr defaultColWidth="16.33203125" defaultRowHeight="15" x14ac:dyDescent="0.2"/>
  <cols>
    <col min="1" max="1" width="18.21875" style="49" customWidth="1"/>
    <col min="2" max="2" width="13.6640625" style="34" bestFit="1" customWidth="1"/>
    <col min="3" max="3" width="30.6640625" style="47" customWidth="1"/>
    <col min="4" max="15" width="14.44140625" style="34" customWidth="1"/>
    <col min="16" max="104" width="16.33203125" style="34"/>
    <col min="105" max="16384" width="16.33203125" style="35"/>
  </cols>
  <sheetData>
    <row r="1" spans="1:104" ht="31.15" customHeight="1" x14ac:dyDescent="0.2">
      <c r="A1" s="709" t="s">
        <v>632</v>
      </c>
      <c r="B1" s="710"/>
      <c r="C1" s="710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2"/>
      <c r="O1" s="292"/>
      <c r="P1" s="289"/>
      <c r="Q1" s="289"/>
    </row>
    <row r="2" spans="1:104" s="61" customFormat="1" ht="26.45" customHeight="1" x14ac:dyDescent="0.2">
      <c r="A2" s="239" t="s">
        <v>0</v>
      </c>
      <c r="B2" s="239" t="s">
        <v>1</v>
      </c>
      <c r="C2" s="241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  <c r="P2" s="240"/>
      <c r="Q2" s="240"/>
    </row>
    <row r="3" spans="1:104" ht="39" customHeight="1" x14ac:dyDescent="0.2">
      <c r="A3" s="293" t="s">
        <v>628</v>
      </c>
      <c r="B3" s="289"/>
      <c r="C3" s="244"/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P3" s="289"/>
      <c r="Q3" s="289"/>
    </row>
    <row r="4" spans="1:104" s="39" customFormat="1" ht="18" x14ac:dyDescent="0.2">
      <c r="A4" s="283" t="s">
        <v>120</v>
      </c>
      <c r="B4" s="294" t="s">
        <v>121</v>
      </c>
      <c r="C4" s="251" t="s">
        <v>122</v>
      </c>
      <c r="D4" s="265"/>
      <c r="E4" s="265"/>
      <c r="F4" s="265"/>
      <c r="G4" s="265"/>
      <c r="H4" s="265"/>
      <c r="I4" s="530"/>
      <c r="J4" s="265"/>
      <c r="K4" s="265"/>
      <c r="L4" s="265"/>
      <c r="M4" s="265"/>
      <c r="N4" s="265"/>
      <c r="O4" s="265"/>
      <c r="P4" s="295"/>
      <c r="Q4" s="295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  <c r="CZ4" s="38"/>
    </row>
    <row r="5" spans="1:104" s="39" customFormat="1" ht="18" x14ac:dyDescent="0.2">
      <c r="A5" s="275" t="s">
        <v>793</v>
      </c>
      <c r="B5" s="296">
        <v>1009984622</v>
      </c>
      <c r="C5" s="244" t="s">
        <v>123</v>
      </c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89"/>
      <c r="Q5" s="289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</row>
    <row r="6" spans="1:104" ht="18" x14ac:dyDescent="0.2">
      <c r="A6" s="286">
        <v>1357535344</v>
      </c>
      <c r="B6" s="286">
        <v>40828084</v>
      </c>
      <c r="C6" s="251" t="s">
        <v>124</v>
      </c>
      <c r="D6" s="248"/>
      <c r="E6" s="248"/>
      <c r="F6" s="248"/>
      <c r="G6" s="248"/>
      <c r="H6" s="248"/>
      <c r="I6" s="248"/>
      <c r="J6" s="248"/>
      <c r="K6" s="248"/>
      <c r="L6" s="248"/>
      <c r="M6" s="248"/>
      <c r="N6" s="248"/>
      <c r="O6" s="248"/>
      <c r="P6" s="289"/>
      <c r="Q6" s="289"/>
    </row>
    <row r="7" spans="1:104" ht="18" x14ac:dyDescent="0.2">
      <c r="A7" s="286">
        <v>1359621874</v>
      </c>
      <c r="B7" s="297" t="s">
        <v>125</v>
      </c>
      <c r="C7" s="251" t="s">
        <v>126</v>
      </c>
      <c r="D7" s="562"/>
      <c r="E7" s="259"/>
      <c r="F7" s="259"/>
      <c r="G7" s="259"/>
      <c r="H7" s="259"/>
      <c r="I7" s="259"/>
      <c r="J7" s="259"/>
      <c r="K7" s="259"/>
      <c r="L7" s="259"/>
      <c r="M7" s="259"/>
      <c r="N7" s="259"/>
      <c r="O7" s="259"/>
      <c r="P7" s="289"/>
      <c r="Q7" s="289"/>
    </row>
    <row r="8" spans="1:104" ht="18" x14ac:dyDescent="0.2">
      <c r="A8" s="286"/>
      <c r="B8" s="289"/>
      <c r="C8" s="287" t="s">
        <v>103</v>
      </c>
      <c r="D8" s="298">
        <f>SUM(D4:D7)</f>
        <v>0</v>
      </c>
      <c r="E8" s="298">
        <f t="shared" ref="E8:O8" si="0">SUM(E4:E7)</f>
        <v>0</v>
      </c>
      <c r="F8" s="298">
        <f t="shared" si="0"/>
        <v>0</v>
      </c>
      <c r="G8" s="298">
        <f t="shared" si="0"/>
        <v>0</v>
      </c>
      <c r="H8" s="298">
        <f t="shared" si="0"/>
        <v>0</v>
      </c>
      <c r="I8" s="298">
        <f t="shared" si="0"/>
        <v>0</v>
      </c>
      <c r="J8" s="298">
        <f t="shared" si="0"/>
        <v>0</v>
      </c>
      <c r="K8" s="298">
        <f t="shared" si="0"/>
        <v>0</v>
      </c>
      <c r="L8" s="298">
        <f t="shared" si="0"/>
        <v>0</v>
      </c>
      <c r="M8" s="298">
        <f t="shared" si="0"/>
        <v>0</v>
      </c>
      <c r="N8" s="298">
        <f t="shared" si="0"/>
        <v>0</v>
      </c>
      <c r="O8" s="298">
        <f t="shared" si="0"/>
        <v>0</v>
      </c>
      <c r="P8" s="289"/>
      <c r="Q8" s="289"/>
    </row>
    <row r="9" spans="1:104" s="60" customFormat="1" x14ac:dyDescent="0.2">
      <c r="A9" s="49"/>
      <c r="B9" s="34"/>
      <c r="C9" s="47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</row>
    <row r="10" spans="1:104" ht="14.1" customHeight="1" x14ac:dyDescent="0.2"/>
    <row r="15" spans="1:104" ht="15.75" x14ac:dyDescent="0.2">
      <c r="A15" s="70"/>
    </row>
    <row r="19" spans="1:1" x14ac:dyDescent="0.2">
      <c r="A19" s="41"/>
    </row>
    <row r="22" spans="1:1" x14ac:dyDescent="0.2">
      <c r="A22" s="78"/>
    </row>
    <row r="23" spans="1:1" x14ac:dyDescent="0.2">
      <c r="A23" s="41"/>
    </row>
    <row r="24" spans="1:1" x14ac:dyDescent="0.2">
      <c r="A24" s="41"/>
    </row>
  </sheetData>
  <mergeCells count="1">
    <mergeCell ref="A1:C1"/>
  </mergeCells>
  <pageMargins left="1" right="0" top="1" bottom="1" header="0" footer="0"/>
  <pageSetup scale="44" firstPageNumber="6" orientation="landscape" r:id="rId1"/>
  <headerFooter alignWithMargins="0">
    <oddFooter>&amp;L&amp;8&amp;F  &amp;A&amp;R&amp;8&amp;D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DB40945"/>
  <sheetViews>
    <sheetView zoomScale="90" zoomScaleNormal="90" workbookViewId="0">
      <selection activeCell="D2" sqref="D2:O2"/>
    </sheetView>
  </sheetViews>
  <sheetFormatPr defaultColWidth="16.33203125" defaultRowHeight="15" x14ac:dyDescent="0.2"/>
  <cols>
    <col min="1" max="1" width="17.21875" style="9" customWidth="1"/>
    <col min="2" max="2" width="13.6640625" style="2" customWidth="1"/>
    <col min="3" max="3" width="30" style="3" customWidth="1"/>
    <col min="4" max="5" width="14.44140625" style="2" bestFit="1" customWidth="1"/>
    <col min="6" max="6" width="15.21875" style="2" bestFit="1" customWidth="1"/>
    <col min="7" max="15" width="14.44140625" style="2" bestFit="1" customWidth="1"/>
    <col min="16" max="105" width="16.33203125" style="2"/>
    <col min="106" max="16384" width="16.33203125" style="4"/>
  </cols>
  <sheetData>
    <row r="1" spans="1:106" ht="31.9" customHeight="1" x14ac:dyDescent="0.25">
      <c r="A1" s="715" t="s">
        <v>633</v>
      </c>
      <c r="B1" s="716"/>
      <c r="C1" s="716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300"/>
      <c r="Q1" s="300"/>
    </row>
    <row r="2" spans="1:106" s="61" customFormat="1" ht="31.15" customHeight="1" x14ac:dyDescent="0.2">
      <c r="A2" s="239" t="s">
        <v>0</v>
      </c>
      <c r="B2" s="239" t="s">
        <v>1</v>
      </c>
      <c r="C2" s="241" t="s">
        <v>2</v>
      </c>
      <c r="D2" s="61" t="s">
        <v>1265</v>
      </c>
      <c r="E2" s="61" t="s">
        <v>1266</v>
      </c>
      <c r="F2" s="61" t="s">
        <v>1267</v>
      </c>
      <c r="G2" s="61" t="s">
        <v>1268</v>
      </c>
      <c r="H2" s="61" t="s">
        <v>1269</v>
      </c>
      <c r="I2" s="61" t="s">
        <v>1270</v>
      </c>
      <c r="J2" s="61" t="s">
        <v>1271</v>
      </c>
      <c r="K2" s="61" t="s">
        <v>1272</v>
      </c>
      <c r="L2" s="61" t="s">
        <v>1273</v>
      </c>
      <c r="M2" s="61" t="s">
        <v>1274</v>
      </c>
      <c r="N2" s="61" t="s">
        <v>1275</v>
      </c>
      <c r="O2" s="61" t="s">
        <v>1276</v>
      </c>
      <c r="P2" s="240"/>
      <c r="Q2" s="240"/>
    </row>
    <row r="3" spans="1:106" ht="13.9" customHeight="1" x14ac:dyDescent="0.25">
      <c r="A3" s="301" t="s">
        <v>736</v>
      </c>
      <c r="B3" s="300"/>
      <c r="C3" s="302"/>
      <c r="D3" s="303"/>
      <c r="E3" s="303"/>
      <c r="F3" s="303"/>
      <c r="G3" s="303"/>
      <c r="H3" s="303"/>
      <c r="I3" s="303"/>
      <c r="J3" s="303"/>
      <c r="K3" s="303"/>
      <c r="L3" s="303"/>
      <c r="M3" s="303"/>
      <c r="N3" s="303"/>
      <c r="O3" s="303"/>
      <c r="P3" s="300"/>
      <c r="Q3" s="300"/>
    </row>
    <row r="4" spans="1:106" ht="32.450000000000003" customHeight="1" x14ac:dyDescent="0.25">
      <c r="A4" s="309" t="s">
        <v>127</v>
      </c>
      <c r="B4" s="310">
        <v>61548433</v>
      </c>
      <c r="C4" s="302" t="s">
        <v>128</v>
      </c>
      <c r="D4" s="300"/>
      <c r="E4" s="311"/>
      <c r="F4" s="311"/>
      <c r="G4" s="311"/>
      <c r="H4" s="311"/>
      <c r="I4" s="311"/>
      <c r="K4" s="311"/>
      <c r="L4" s="311"/>
      <c r="M4" s="311"/>
      <c r="N4" s="311"/>
      <c r="O4" s="311"/>
      <c r="P4" s="300"/>
      <c r="Q4" s="300"/>
    </row>
    <row r="5" spans="1:106" ht="18" x14ac:dyDescent="0.25">
      <c r="A5" s="304">
        <v>8186526980</v>
      </c>
      <c r="B5" s="305" t="s">
        <v>129</v>
      </c>
      <c r="C5" s="302" t="s">
        <v>130</v>
      </c>
      <c r="D5" s="311"/>
      <c r="E5" s="306"/>
      <c r="F5" s="306"/>
      <c r="G5" s="306"/>
      <c r="H5" s="306"/>
      <c r="I5" s="306"/>
      <c r="K5" s="306"/>
      <c r="L5" s="306"/>
      <c r="M5" s="306"/>
      <c r="N5" s="306"/>
      <c r="O5" s="306"/>
      <c r="P5" s="300"/>
      <c r="Q5" s="300"/>
    </row>
    <row r="6" spans="1:106" ht="18" x14ac:dyDescent="0.25">
      <c r="A6" s="304"/>
      <c r="B6" s="300"/>
      <c r="C6" s="307" t="s">
        <v>103</v>
      </c>
      <c r="D6" s="308">
        <f>SUM(D4:D5)</f>
        <v>0</v>
      </c>
      <c r="E6" s="308">
        <f t="shared" ref="E6:O6" si="0">SUM(E4:E5)</f>
        <v>0</v>
      </c>
      <c r="F6" s="308">
        <f t="shared" si="0"/>
        <v>0</v>
      </c>
      <c r="G6" s="308">
        <f>SUM(G4:G5)</f>
        <v>0</v>
      </c>
      <c r="H6" s="308">
        <f t="shared" si="0"/>
        <v>0</v>
      </c>
      <c r="I6" s="308">
        <f t="shared" si="0"/>
        <v>0</v>
      </c>
      <c r="J6" s="308">
        <f t="shared" si="0"/>
        <v>0</v>
      </c>
      <c r="K6" s="308">
        <f t="shared" si="0"/>
        <v>0</v>
      </c>
      <c r="L6" s="308">
        <f t="shared" si="0"/>
        <v>0</v>
      </c>
      <c r="M6" s="308">
        <f t="shared" si="0"/>
        <v>0</v>
      </c>
      <c r="N6" s="308">
        <f t="shared" si="0"/>
        <v>0</v>
      </c>
      <c r="O6" s="308">
        <f t="shared" si="0"/>
        <v>0</v>
      </c>
      <c r="P6" s="300"/>
      <c r="Q6" s="300"/>
      <c r="DB6" s="2"/>
    </row>
    <row r="7" spans="1:106" s="14" customFormat="1" ht="14.1" customHeight="1" x14ac:dyDescent="0.25">
      <c r="A7" s="304"/>
      <c r="B7" s="300"/>
      <c r="C7" s="302"/>
      <c r="D7" s="303"/>
      <c r="E7" s="303"/>
      <c r="F7" s="303"/>
      <c r="G7" s="303"/>
      <c r="H7" s="303"/>
      <c r="I7" s="303"/>
      <c r="J7" s="303"/>
      <c r="K7" s="303"/>
      <c r="L7" s="303"/>
      <c r="M7" s="303"/>
      <c r="N7" s="303"/>
      <c r="O7" s="303"/>
      <c r="P7" s="312"/>
      <c r="Q7" s="312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</row>
    <row r="8" spans="1:106" ht="14.1" customHeight="1" x14ac:dyDescent="0.25">
      <c r="A8" s="304"/>
      <c r="B8" s="300"/>
      <c r="C8" s="302"/>
      <c r="D8" s="303"/>
      <c r="E8" s="303"/>
      <c r="F8" s="303"/>
      <c r="G8" s="303"/>
      <c r="H8" s="303"/>
      <c r="I8" s="303"/>
      <c r="J8" s="303"/>
      <c r="K8" s="303"/>
      <c r="L8" s="303"/>
      <c r="M8" s="303"/>
      <c r="N8" s="303"/>
      <c r="O8" s="303"/>
      <c r="P8" s="300"/>
      <c r="Q8" s="300"/>
    </row>
    <row r="9" spans="1:106" ht="18" x14ac:dyDescent="0.25">
      <c r="A9" s="304"/>
      <c r="B9" s="300"/>
      <c r="C9" s="302"/>
      <c r="D9" s="303"/>
      <c r="E9" s="303"/>
      <c r="F9" s="303"/>
      <c r="G9" s="303"/>
      <c r="H9" s="303"/>
      <c r="I9" s="303"/>
      <c r="J9" s="303"/>
      <c r="K9" s="303"/>
      <c r="L9" s="303"/>
      <c r="M9" s="303"/>
      <c r="N9" s="303"/>
      <c r="O9" s="303"/>
      <c r="P9" s="300"/>
      <c r="Q9" s="300"/>
    </row>
    <row r="13" spans="1:106" ht="15.75" x14ac:dyDescent="0.25">
      <c r="A13" s="15"/>
    </row>
    <row r="24" spans="1:1" x14ac:dyDescent="0.2">
      <c r="A24" s="30"/>
    </row>
    <row r="40945" spans="1:1" x14ac:dyDescent="0.2">
      <c r="A40945" s="9">
        <f>SUM(A1:A40944)</f>
        <v>8186526980</v>
      </c>
    </row>
  </sheetData>
  <mergeCells count="1">
    <mergeCell ref="A1:C1"/>
  </mergeCells>
  <pageMargins left="1" right="0" top="1" bottom="1" header="0" footer="0"/>
  <pageSetup scale="44" firstPageNumber="6" orientation="landscape" r:id="rId1"/>
  <headerFooter alignWithMargins="0">
    <oddFooter>&amp;L&amp;8&amp;F  &amp;A&amp;R&amp;8&amp;D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QD2UCF5UJE4V-758972649-1</_dlc_DocId>
    <_dlc_DocIdUrl xmlns="7184055b-e5ea-4162-8b19-ace5c644b73a">
      <Url>http://intranet2/_layouts/15/DocIdRedir.aspx?ID=QD2UCF5UJE4V-758972649-1</Url>
      <Description>QD2UCF5UJE4V-758972649-1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3468E3E-81CD-4E5A-9BF2-FE0F1BD530D6}">
  <ds:schemaRefs>
    <ds:schemaRef ds:uri="7184055b-e5ea-4162-8b19-ace5c644b73a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D96D147-9D68-4284-81AA-C8DD5DFD442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1D20FFF-5815-4B96-BF56-69CAEAD195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6880040-6122-44B1-B759-970CDAB9ADA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45</vt:i4>
      </vt:variant>
    </vt:vector>
  </HeadingPairs>
  <TitlesOfParts>
    <vt:vector size="73" baseType="lpstr">
      <vt:lpstr>Invoice Receipt Listing</vt:lpstr>
      <vt:lpstr>PW - SW &amp; AC</vt:lpstr>
      <vt:lpstr>PW - Building Maint</vt:lpstr>
      <vt:lpstr>DS</vt:lpstr>
      <vt:lpstr>PW - CFDs</vt:lpstr>
      <vt:lpstr>City Hall</vt:lpstr>
      <vt:lpstr>Fire</vt:lpstr>
      <vt:lpstr>PW - Golf Course</vt:lpstr>
      <vt:lpstr>Library</vt:lpstr>
      <vt:lpstr>PW - LMDs</vt:lpstr>
      <vt:lpstr>PW - Parks</vt:lpstr>
      <vt:lpstr>Qualex</vt:lpstr>
      <vt:lpstr>Senior Center</vt:lpstr>
      <vt:lpstr>PW - Sewer Main</vt:lpstr>
      <vt:lpstr>PW - St Lghts-Trf Sig</vt:lpstr>
      <vt:lpstr>PW - Street Main &amp; SW</vt:lpstr>
      <vt:lpstr>PW - Storm Drain</vt:lpstr>
      <vt:lpstr>Successor Agency</vt:lpstr>
      <vt:lpstr>Public Safety - Sycamore  </vt:lpstr>
      <vt:lpstr>PW - Transit</vt:lpstr>
      <vt:lpstr>PW - Veh Main &amp; SW</vt:lpstr>
      <vt:lpstr>PW - Water</vt:lpstr>
      <vt:lpstr>GL Dist List</vt:lpstr>
      <vt:lpstr>Payment List</vt:lpstr>
      <vt:lpstr>EnerPower Payments</vt:lpstr>
      <vt:lpstr>FYE24 Adds Deletes</vt:lpstr>
      <vt:lpstr>Monthly Bill Tracker-Print (2)</vt:lpstr>
      <vt:lpstr>Monthly Bill Tracker-Print</vt:lpstr>
      <vt:lpstr>'City Hall'!Print_Area</vt:lpstr>
      <vt:lpstr>DS!Print_Area</vt:lpstr>
      <vt:lpstr>'EnerPower Payments'!Print_Area</vt:lpstr>
      <vt:lpstr>Fire!Print_Area</vt:lpstr>
      <vt:lpstr>Library!Print_Area</vt:lpstr>
      <vt:lpstr>'Monthly Bill Tracker-Print'!Print_Area</vt:lpstr>
      <vt:lpstr>'Monthly Bill Tracker-Print (2)'!Print_Area</vt:lpstr>
      <vt:lpstr>'Payment List'!Print_Area</vt:lpstr>
      <vt:lpstr>'Public Safety - Sycamore  '!Print_Area</vt:lpstr>
      <vt:lpstr>'PW - Building Maint'!Print_Area</vt:lpstr>
      <vt:lpstr>'PW - CFDs'!Print_Area</vt:lpstr>
      <vt:lpstr>'PW - Golf Course'!Print_Area</vt:lpstr>
      <vt:lpstr>'PW - LMDs'!Print_Area</vt:lpstr>
      <vt:lpstr>'PW - Parks'!Print_Area</vt:lpstr>
      <vt:lpstr>'PW - Sewer Main'!Print_Area</vt:lpstr>
      <vt:lpstr>'PW - St Lghts-Trf Sig'!Print_Area</vt:lpstr>
      <vt:lpstr>'PW - Storm Drain'!Print_Area</vt:lpstr>
      <vt:lpstr>'PW - Street Main &amp; SW'!Print_Area</vt:lpstr>
      <vt:lpstr>'PW - SW &amp; AC'!Print_Area</vt:lpstr>
      <vt:lpstr>'PW - Transit'!Print_Area</vt:lpstr>
      <vt:lpstr>'PW - Veh Main &amp; SW'!Print_Area</vt:lpstr>
      <vt:lpstr>'PW - Water'!Print_Area</vt:lpstr>
      <vt:lpstr>Qualex!Print_Area</vt:lpstr>
      <vt:lpstr>'Senior Center'!Print_Area</vt:lpstr>
      <vt:lpstr>'Successor Agency'!Print_Area</vt:lpstr>
      <vt:lpstr>'City Hall'!Print_Titles</vt:lpstr>
      <vt:lpstr>Fire!Print_Titles</vt:lpstr>
      <vt:lpstr>Library!Print_Titles</vt:lpstr>
      <vt:lpstr>'Public Safety - Sycamore  '!Print_Titles</vt:lpstr>
      <vt:lpstr>'PW - Building Maint'!Print_Titles</vt:lpstr>
      <vt:lpstr>'PW - CFDs'!Print_Titles</vt:lpstr>
      <vt:lpstr>'PW - Golf Course'!Print_Titles</vt:lpstr>
      <vt:lpstr>'PW - LMDs'!Print_Titles</vt:lpstr>
      <vt:lpstr>'PW - Parks'!Print_Titles</vt:lpstr>
      <vt:lpstr>'PW - Sewer Main'!Print_Titles</vt:lpstr>
      <vt:lpstr>'PW - St Lghts-Trf Sig'!Print_Titles</vt:lpstr>
      <vt:lpstr>'PW - Storm Drain'!Print_Titles</vt:lpstr>
      <vt:lpstr>'PW - Street Main &amp; SW'!Print_Titles</vt:lpstr>
      <vt:lpstr>'PW - SW &amp; AC'!Print_Titles</vt:lpstr>
      <vt:lpstr>'PW - Transit'!Print_Titles</vt:lpstr>
      <vt:lpstr>'PW - Veh Main &amp; SW'!Print_Titles</vt:lpstr>
      <vt:lpstr>'PW - Water'!Print_Titles</vt:lpstr>
      <vt:lpstr>Qualex!Print_Titles</vt:lpstr>
      <vt:lpstr>'Senior Center'!Print_Titles</vt:lpstr>
      <vt:lpstr>'Successor Agency'!Print_Titles</vt:lpstr>
    </vt:vector>
  </TitlesOfParts>
  <Company>City of Manteca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Sandoval, Portia</dc:creator>
  <cp:lastModifiedBy>Patrick, Erma</cp:lastModifiedBy>
  <cp:lastPrinted>2023-05-17T17:56:33Z</cp:lastPrinted>
  <dcterms:created xsi:type="dcterms:W3CDTF">2011-07-25T18:47:03Z</dcterms:created>
  <dcterms:modified xsi:type="dcterms:W3CDTF">2023-12-15T07:36:38Z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4d4b36ab-57bb-4555-8ed4-fa2b6e0a1747</vt:lpwstr>
  </property>
</Properties>
</file>