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C4E6CB57-AE76-4AD1-8261-4A2746FB2F59}" xr6:coauthVersionLast="47" xr6:coauthVersionMax="47" xr10:uidLastSave="{00000000-0000-0000-0000-000000000000}"/>
  <bookViews>
    <workbookView xWindow="-108" yWindow="-108" windowWidth="30936" windowHeight="16896" activeTab="2" xr2:uid="{39699707-6139-4A07-9561-9ECFB31A985E}"/>
  </bookViews>
  <sheets>
    <sheet name="Notes" sheetId="2" r:id="rId1"/>
    <sheet name="PW - Water" sheetId="1" r:id="rId2"/>
    <sheet name="PW - Water FY25-26" sheetId="3" r:id="rId3"/>
  </sheets>
  <definedNames>
    <definedName name="_xlnm.Print_Area" localSheetId="1">'PW - Water'!$D$1:$O$35</definedName>
    <definedName name="_xlnm.Print_Area" localSheetId="2">'PW - Water FY25-26'!$D$1:$O$34</definedName>
    <definedName name="_xlnm.Print_Area">#REF!</definedName>
    <definedName name="_xlnm.Print_Titles" localSheetId="1">'PW - Water'!$A:$C</definedName>
    <definedName name="_xlnm.Print_Titles" localSheetId="2">'PW - Water FY25-26'!$A:$C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723" i="3" l="1"/>
  <c r="O33" i="3"/>
  <c r="N33" i="3"/>
  <c r="M33" i="3"/>
  <c r="K33" i="3"/>
  <c r="J33" i="3"/>
  <c r="I33" i="3"/>
  <c r="H33" i="3"/>
  <c r="G33" i="3"/>
  <c r="E33" i="3"/>
  <c r="D33" i="3"/>
  <c r="F33" i="3"/>
  <c r="L33" i="3" l="1"/>
  <c r="L31" i="1" l="1"/>
  <c r="L29" i="1"/>
  <c r="L25" i="1"/>
  <c r="L16" i="1"/>
  <c r="L12" i="1"/>
  <c r="L55" i="1" s="1"/>
  <c r="L40" i="1"/>
  <c r="L53" i="1" s="1"/>
  <c r="A40747" i="1"/>
  <c r="O56" i="1"/>
  <c r="N56" i="1"/>
  <c r="M56" i="1"/>
  <c r="L56" i="1"/>
  <c r="K56" i="1"/>
  <c r="J56" i="1"/>
  <c r="I56" i="1"/>
  <c r="H56" i="1"/>
  <c r="G56" i="1"/>
  <c r="F56" i="1"/>
  <c r="E56" i="1"/>
  <c r="D56" i="1"/>
  <c r="O55" i="1"/>
  <c r="N55" i="1"/>
  <c r="M55" i="1"/>
  <c r="K55" i="1"/>
  <c r="J55" i="1"/>
  <c r="I55" i="1"/>
  <c r="H55" i="1"/>
  <c r="G55" i="1"/>
  <c r="E55" i="1"/>
  <c r="D55" i="1"/>
  <c r="O54" i="1"/>
  <c r="N54" i="1"/>
  <c r="M54" i="1"/>
  <c r="L54" i="1"/>
  <c r="K54" i="1"/>
  <c r="J54" i="1"/>
  <c r="I54" i="1"/>
  <c r="H54" i="1"/>
  <c r="G54" i="1"/>
  <c r="F54" i="1"/>
  <c r="E54" i="1"/>
  <c r="D54" i="1"/>
  <c r="O53" i="1"/>
  <c r="N53" i="1"/>
  <c r="M53" i="1"/>
  <c r="K53" i="1"/>
  <c r="J53" i="1"/>
  <c r="I53" i="1"/>
  <c r="H53" i="1"/>
  <c r="G53" i="1"/>
  <c r="F53" i="1"/>
  <c r="E53" i="1"/>
  <c r="D53" i="1"/>
  <c r="O34" i="1"/>
  <c r="N34" i="1"/>
  <c r="M34" i="1"/>
  <c r="L34" i="1"/>
  <c r="K34" i="1"/>
  <c r="J34" i="1"/>
  <c r="I34" i="1"/>
  <c r="H34" i="1"/>
  <c r="G34" i="1"/>
  <c r="E34" i="1"/>
  <c r="D34" i="1"/>
  <c r="F31" i="1"/>
  <c r="F29" i="1"/>
  <c r="F25" i="1"/>
  <c r="F23" i="1"/>
  <c r="F16" i="1"/>
  <c r="F12" i="1"/>
  <c r="N58" i="1" l="1"/>
  <c r="M58" i="1"/>
  <c r="O58" i="1"/>
  <c r="F34" i="1"/>
  <c r="D58" i="1"/>
  <c r="E58" i="1"/>
  <c r="G58" i="1"/>
  <c r="H58" i="1"/>
  <c r="I58" i="1"/>
  <c r="J58" i="1"/>
  <c r="K58" i="1"/>
  <c r="L58" i="1"/>
  <c r="F55" i="1"/>
  <c r="F5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Whitney, Carrie</author>
  </authors>
  <commentList>
    <comment ref="A9" authorId="0" shapeId="0" xr:uid="{E3D088C2-504A-4A4D-B68B-5DD3FB4A91A7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'5435712034 to agree with PG&amp;E 07/31/19</t>
        </r>
      </text>
    </comment>
    <comment ref="A10" authorId="0" shapeId="0" xr:uid="{9BBABB41-339C-497D-AA58-666A530553FC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5435712944 to agree with PG&amp;E</t>
        </r>
      </text>
    </comment>
    <comment ref="A11" authorId="0" shapeId="0" xr:uid="{2E5332B0-804D-45BF-802B-D3D8D91FA70F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'5435712026 to agree with PG&amp;E 07/31/19</t>
        </r>
      </text>
    </comment>
    <comment ref="A19" authorId="0" shapeId="0" xr:uid="{33F96793-9738-498A-A6FE-F3AC094A60F9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7425989718 to agree with PG&amp;E 07/31/19</t>
        </r>
      </text>
    </comment>
    <comment ref="A22" authorId="0" shapeId="0" xr:uid="{4D73774D-B9E7-47E6-A49C-AD615E3D3454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5210806529 to agree with PG&amp;E</t>
        </r>
      </text>
    </comment>
    <comment ref="A27" authorId="0" shapeId="0" xr:uid="{E84D89D9-1AE4-428D-92FF-63D9DDE4BE4E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'5435712467 to agree with PG&amp;E 
Updated from 5435712223 per Dec 2019 bill</t>
        </r>
      </text>
    </comment>
    <comment ref="B27" authorId="0" shapeId="0" xr:uid="{2C8515AB-8CEC-4D98-A388-1284B35FAC08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1006733170 per Dec bill.</t>
        </r>
      </text>
    </comment>
    <comment ref="B28" authorId="0" shapeId="0" xr:uid="{A36D4366-987C-483F-AE61-7831F65C58E3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1010438233 to agree with April 2020 bill.
Updated from '1005774336 to agree with Jan 2020 bill</t>
        </r>
      </text>
    </comment>
    <comment ref="A30" authorId="0" shapeId="0" xr:uid="{F40520C5-AD2F-40B5-B8D4-C529EC7CD5FD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5435712809 to agree with PG&amp;E 07/31/19</t>
        </r>
      </text>
    </comment>
  </commentList>
</comments>
</file>

<file path=xl/sharedStrings.xml><?xml version="1.0" encoding="utf-8"?>
<sst xmlns="http://schemas.openxmlformats.org/spreadsheetml/2006/main" count="152" uniqueCount="105">
  <si>
    <t>Service ID #</t>
  </si>
  <si>
    <t>Meter #</t>
  </si>
  <si>
    <t>Location Description</t>
  </si>
  <si>
    <t>Jan 2024</t>
  </si>
  <si>
    <t>Feb 2024</t>
  </si>
  <si>
    <t>Mar 2024</t>
  </si>
  <si>
    <t>April 2024</t>
  </si>
  <si>
    <t>May 2024</t>
  </si>
  <si>
    <t>June 2024</t>
  </si>
  <si>
    <t>Water 680.40.85.680-6100.01</t>
  </si>
  <si>
    <t>5435712361</t>
  </si>
  <si>
    <t>1010124877</t>
  </si>
  <si>
    <t>Pestana E/S Nehamiah N/O (Well #17)</t>
  </si>
  <si>
    <t>1006728010</t>
  </si>
  <si>
    <t>Louise Ave 470" E/O Souza Ave (Pumping Sta #14)</t>
  </si>
  <si>
    <t>5435712158</t>
  </si>
  <si>
    <t>1004455769</t>
  </si>
  <si>
    <t>London Ave W/S (Pump for City Water)</t>
  </si>
  <si>
    <t>45558238</t>
  </si>
  <si>
    <t>Argonaut NW/O Main (Emergency Water Pump)</t>
  </si>
  <si>
    <t>Agate Ave E/S S/O Diamond Dr (Water Supply Pump)</t>
  </si>
  <si>
    <t>Fishback &amp; Wawona (Well #16)</t>
  </si>
  <si>
    <t>1010044120</t>
  </si>
  <si>
    <t>Jesse St (City Water Pump Well #15)</t>
  </si>
  <si>
    <t>5435712567</t>
  </si>
  <si>
    <t>1004464246</t>
  </si>
  <si>
    <t>S/W Cor Pestana Ave Cork Oak Ln (City Well #18)</t>
  </si>
  <si>
    <t>5435712971</t>
  </si>
  <si>
    <t>2514687X</t>
  </si>
  <si>
    <t>Oak &amp; Vine Sts (City Water Ofc H/O)</t>
  </si>
  <si>
    <t>5435712510</t>
  </si>
  <si>
    <t>1010929972</t>
  </si>
  <si>
    <t>E/O Powers Ave N/O Marin St (Well #19)</t>
  </si>
  <si>
    <t>1339 Spreckels Rd (Well #24)</t>
  </si>
  <si>
    <t>1010278853</t>
  </si>
  <si>
    <t>480 Moffat Blvd.</t>
  </si>
  <si>
    <t>5435712296</t>
  </si>
  <si>
    <t>1009569373</t>
  </si>
  <si>
    <t>Pine w/o Garfield-Well #21</t>
  </si>
  <si>
    <t>5435712033</t>
  </si>
  <si>
    <t>1004460609</t>
  </si>
  <si>
    <t>Northgate/Hoyt Ln</t>
  </si>
  <si>
    <t>1005718003</t>
  </si>
  <si>
    <t>921 W Lathrop Rd (Well #27)</t>
  </si>
  <si>
    <t>1739 E. Atherton Dr (Booster Pump)</t>
  </si>
  <si>
    <t>226 Oak St (Electric)</t>
  </si>
  <si>
    <t>226  Oak St (Gas)</t>
  </si>
  <si>
    <t>5435712807</t>
  </si>
  <si>
    <t>220 Oak St (Water Works Shop &amp; Wtr Pump)</t>
  </si>
  <si>
    <t>1374 Blue Bird (Well # 25 - Dutra Farms)</t>
  </si>
  <si>
    <t>5435712265</t>
  </si>
  <si>
    <t>1010424034</t>
  </si>
  <si>
    <t>Victory Ave. w/o Walnut Well pump</t>
  </si>
  <si>
    <t>5435712228</t>
  </si>
  <si>
    <t>1004503078</t>
  </si>
  <si>
    <t>623 S Main St (Irrig Controls)</t>
  </si>
  <si>
    <t>1147 Vanderbilt Circle Well #13</t>
  </si>
  <si>
    <t>5435712906</t>
  </si>
  <si>
    <t>1006713012</t>
  </si>
  <si>
    <t>1920 Buena Vista Dr (City Well)</t>
  </si>
  <si>
    <t>0169194801</t>
  </si>
  <si>
    <t>15000 Austin Road (M1) (Acct # 0169194487-8)</t>
  </si>
  <si>
    <t>696 Slalom Dr  (Acct # 5639195364-5)</t>
  </si>
  <si>
    <t>614 El Portal Ave  (Acct # 4497152138-8)</t>
  </si>
  <si>
    <t>GRAND TOTAL</t>
  </si>
  <si>
    <t>Acct # 0169194487-8 Total</t>
  </si>
  <si>
    <t>Acct # 4497152138-8 Total</t>
  </si>
  <si>
    <t>Acct # 5435712189-3 Total</t>
  </si>
  <si>
    <t>Acct # 5639195364-5 Total</t>
  </si>
  <si>
    <t>Grand Total Matches Line 44</t>
  </si>
  <si>
    <t>Water well #29</t>
  </si>
  <si>
    <r>
      <t>PG&amp;E Account Number</t>
    </r>
    <r>
      <rPr>
        <sz val="12"/>
        <color rgb="FFFF0000"/>
        <rFont val="Arial"/>
        <family val="2"/>
      </rPr>
      <t xml:space="preserve"> 5435712189-3</t>
    </r>
    <r>
      <rPr>
        <sz val="12"/>
        <rFont val="Arial"/>
        <family val="2"/>
      </rPr>
      <t xml:space="preserve">; </t>
    </r>
    <r>
      <rPr>
        <sz val="12"/>
        <color theme="5" tint="0.39997558519241921"/>
        <rFont val="Arial"/>
        <family val="2"/>
      </rPr>
      <t>0169194487-8</t>
    </r>
    <r>
      <rPr>
        <sz val="12"/>
        <rFont val="Arial"/>
        <family val="2"/>
      </rPr>
      <t xml:space="preserve">; </t>
    </r>
    <r>
      <rPr>
        <sz val="12"/>
        <color theme="4"/>
        <rFont val="Arial"/>
        <family val="2"/>
      </rPr>
      <t>4497152138</t>
    </r>
    <r>
      <rPr>
        <sz val="12"/>
        <rFont val="Arial"/>
        <family val="2"/>
      </rPr>
      <t>; 5639195364</t>
    </r>
  </si>
  <si>
    <t>July 2023</t>
  </si>
  <si>
    <t>Aug 2023</t>
  </si>
  <si>
    <t>Sept 2023</t>
  </si>
  <si>
    <t>Oct 2023</t>
  </si>
  <si>
    <t>Nov 2023</t>
  </si>
  <si>
    <t>Dec 2023</t>
  </si>
  <si>
    <t>Water Well # 28</t>
  </si>
  <si>
    <t>680.40.85.680-6100.01</t>
  </si>
  <si>
    <r>
      <t>PG&amp;E Account Number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rFont val="Arial"/>
        <family val="2"/>
      </rPr>
      <t xml:space="preserve"> </t>
    </r>
    <r>
      <rPr>
        <b/>
        <sz val="12"/>
        <color theme="5" tint="0.39997558519241921"/>
        <rFont val="Arial"/>
        <family val="2"/>
      </rPr>
      <t>0169194487-8</t>
    </r>
  </si>
  <si>
    <r>
      <t>PG&amp;E Account Number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rFont val="Arial"/>
        <family val="2"/>
      </rPr>
      <t xml:space="preserve">  </t>
    </r>
    <r>
      <rPr>
        <b/>
        <sz val="12"/>
        <color theme="4"/>
        <rFont val="Arial"/>
        <family val="2"/>
      </rPr>
      <t>4497152138</t>
    </r>
    <r>
      <rPr>
        <b/>
        <sz val="12"/>
        <rFont val="Arial"/>
        <family val="2"/>
      </rPr>
      <t>-8</t>
    </r>
  </si>
  <si>
    <r>
      <t>PG&amp;E Account Number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rFont val="Arial"/>
        <family val="2"/>
      </rPr>
      <t xml:space="preserve">  5639195364-5</t>
    </r>
  </si>
  <si>
    <t>Date</t>
  </si>
  <si>
    <t>Employee name</t>
  </si>
  <si>
    <t>Description of change   (usually for addition or termination of services or change of meter number)</t>
  </si>
  <si>
    <t>Erma Patrick</t>
  </si>
  <si>
    <t>696 Slalom Dr  Meter #1010415697  Acct # 5639195364-5 changed to 5435712189-3</t>
  </si>
  <si>
    <t>696 Slalom Dr  Meter #1010415697  Service Agreement 5637729975 changed to 5630087905</t>
  </si>
  <si>
    <t>Merging multiple accounts to one.</t>
  </si>
  <si>
    <t xml:space="preserve">May bill - moved charges </t>
  </si>
  <si>
    <t>696 Slalom Dr  Water Well # 28</t>
  </si>
  <si>
    <t>15000 Austin Rd  Meter #1006983213  Acct#0169194487-8 changed to 5435712189-3</t>
  </si>
  <si>
    <t>15001 Austin Rd  Meter #1006983213  Service Agreement  0169194801 changed to 0169194801</t>
  </si>
  <si>
    <t>614 El Portal Ave  Meter #1010409656  Acct # 4497152138-8 changed to 5435712189-3</t>
  </si>
  <si>
    <t>614 El Portal Ave  Meter #1010409656  Service Agreement unchanged 4498081920</t>
  </si>
  <si>
    <t>614 El Portal Ave  Water well #29</t>
  </si>
  <si>
    <t>15000 Austin Rd    (M1)</t>
  </si>
  <si>
    <t>PG&amp;E Account Number 5435712189-3</t>
  </si>
  <si>
    <t>no charges for full year</t>
  </si>
  <si>
    <t>Water         680.40.85.680-6100.01</t>
  </si>
  <si>
    <t>GL Date</t>
  </si>
  <si>
    <t xml:space="preserve">        statement date:</t>
  </si>
  <si>
    <t>PG&amp;E Account Number 5435712189-3; 0169194487-8; 4497152138; 5639195364   Accounts merged May 2024</t>
  </si>
  <si>
    <t xml:space="preserve"> PG&amp;E Account Number  5435712189-3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</si>
</sst>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/d/yy;@"/>
    <numFmt numFmtId="165" formatCode="mm/dd/yy;@"/>
    <numFmt numFmtId="166" formatCode="mmmm\ yyyy"/>
  </numFmts>
  <fonts count="18" x14ac:knownFonts="1">
    <font>
      <sz val="12"/>
      <name val="Arial"/>
    </font>
    <font>
      <sz val="12"/>
      <name val="Arial"/>
      <family val="2"/>
    </font>
    <font>
      <b/>
      <sz val="12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2"/>
      <color theme="4"/>
      <name val="Arial"/>
      <family val="2"/>
    </font>
    <font>
      <b/>
      <sz val="12"/>
      <color indexed="12"/>
      <name val="Arial"/>
      <family val="2"/>
    </font>
    <font>
      <sz val="12"/>
      <color rgb="FFFF0000"/>
      <name val="Arial"/>
      <family val="2"/>
    </font>
    <font>
      <sz val="12"/>
      <color theme="5" tint="0.39997558519241921"/>
      <name val="Arial"/>
      <family val="2"/>
    </font>
    <font>
      <b/>
      <sz val="12"/>
      <color rgb="FFFF0000"/>
      <name val="Arial"/>
      <family val="2"/>
    </font>
    <font>
      <b/>
      <sz val="12"/>
      <color theme="5" tint="0.39997558519241921"/>
      <name val="Arial"/>
      <family val="2"/>
    </font>
    <font>
      <b/>
      <sz val="12"/>
      <color theme="4"/>
      <name val="Arial"/>
      <family val="2"/>
    </font>
    <font>
      <sz val="8"/>
      <name val="Arial"/>
      <family val="2"/>
    </font>
    <font>
      <sz val="12"/>
      <color rgb="FF0070C0"/>
      <name val="Arial"/>
      <family val="2"/>
    </font>
    <font>
      <sz val="12"/>
      <color theme="8" tint="-0.249977111117893"/>
      <name val="Arial"/>
      <family val="2"/>
    </font>
    <font>
      <b/>
      <sz val="12"/>
      <color theme="8" tint="-0.249977111117893"/>
      <name val="Arial"/>
      <family val="2"/>
    </font>
    <font>
      <b/>
      <sz val="14"/>
      <name val="Arial"/>
      <family val="2"/>
    </font>
    <font>
      <b/>
      <sz val="12"/>
      <color rgb="FF0070C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0" borderId="0"/>
  </cellStyleXfs>
  <cellXfs count="84">
    <xf numFmtId="0" fontId="0" fillId="0" borderId="0" xfId="0"/>
    <xf numFmtId="2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 applyProtection="1">
      <alignment vertical="center"/>
      <protection locked="0"/>
    </xf>
    <xf numFmtId="2" fontId="1" fillId="3" borderId="0" xfId="0" applyNumberFormat="1" applyFont="1" applyFill="1" applyAlignment="1">
      <alignment vertical="center"/>
    </xf>
    <xf numFmtId="0" fontId="1" fillId="3" borderId="0" xfId="0" applyFont="1" applyFill="1" applyAlignment="1">
      <alignment vertical="center"/>
    </xf>
    <xf numFmtId="2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2" fontId="6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 wrapText="1"/>
    </xf>
    <xf numFmtId="49" fontId="2" fillId="2" borderId="0" xfId="0" applyNumberFormat="1" applyFont="1" applyFill="1" applyAlignment="1" applyProtection="1">
      <alignment horizontal="left" vertical="center" wrapText="1"/>
      <protection locked="0"/>
    </xf>
    <xf numFmtId="1" fontId="2" fillId="0" borderId="0" xfId="0" applyNumberFormat="1" applyFont="1" applyAlignment="1">
      <alignment horizontal="left" vertical="center"/>
    </xf>
    <xf numFmtId="44" fontId="1" fillId="0" borderId="0" xfId="1" applyFont="1" applyAlignment="1">
      <alignment vertical="center"/>
    </xf>
    <xf numFmtId="0" fontId="1" fillId="0" borderId="0" xfId="0" quotePrefix="1" applyFont="1" applyAlignment="1">
      <alignment horizontal="left" vertical="center"/>
    </xf>
    <xf numFmtId="2" fontId="1" fillId="0" borderId="0" xfId="0" quotePrefix="1" applyNumberFormat="1" applyFont="1" applyAlignment="1">
      <alignment horizontal="center" vertical="center"/>
    </xf>
    <xf numFmtId="44" fontId="1" fillId="0" borderId="0" xfId="0" applyNumberFormat="1" applyFont="1" applyAlignment="1">
      <alignment vertical="center"/>
    </xf>
    <xf numFmtId="0" fontId="1" fillId="0" borderId="0" xfId="0" quotePrefix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" fontId="1" fillId="0" borderId="0" xfId="0" quotePrefix="1" applyNumberFormat="1" applyFont="1" applyAlignment="1">
      <alignment horizontal="center" vertical="center"/>
    </xf>
    <xf numFmtId="1" fontId="1" fillId="0" borderId="0" xfId="0" applyNumberFormat="1" applyFont="1" applyAlignment="1">
      <alignment horizontal="left" vertical="center"/>
    </xf>
    <xf numFmtId="44" fontId="1" fillId="0" borderId="0" xfId="1" applyFont="1" applyFill="1" applyAlignment="1">
      <alignment vertical="center"/>
    </xf>
    <xf numFmtId="49" fontId="1" fillId="0" borderId="0" xfId="0" quotePrefix="1" applyNumberFormat="1" applyFont="1" applyAlignment="1">
      <alignment horizontal="center" vertical="center"/>
    </xf>
    <xf numFmtId="44" fontId="1" fillId="0" borderId="0" xfId="1" applyFont="1" applyFill="1" applyBorder="1" applyAlignment="1">
      <alignment vertical="center"/>
    </xf>
    <xf numFmtId="44" fontId="1" fillId="0" borderId="0" xfId="1" applyFont="1" applyBorder="1" applyAlignment="1">
      <alignment vertical="center"/>
    </xf>
    <xf numFmtId="2" fontId="2" fillId="0" borderId="0" xfId="0" applyNumberFormat="1" applyFont="1" applyAlignment="1" applyProtection="1">
      <alignment horizontal="right" vertical="center"/>
      <protection locked="0"/>
    </xf>
    <xf numFmtId="44" fontId="2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3" borderId="0" xfId="0" quotePrefix="1" applyFont="1" applyFill="1" applyAlignment="1">
      <alignment horizontal="left" vertical="center"/>
    </xf>
    <xf numFmtId="1" fontId="1" fillId="3" borderId="0" xfId="0" quotePrefix="1" applyNumberFormat="1" applyFont="1" applyFill="1" applyAlignment="1">
      <alignment horizontal="center" vertical="center"/>
    </xf>
    <xf numFmtId="2" fontId="1" fillId="3" borderId="0" xfId="0" applyNumberFormat="1" applyFont="1" applyFill="1" applyAlignment="1" applyProtection="1">
      <alignment vertical="center"/>
      <protection locked="0"/>
    </xf>
    <xf numFmtId="44" fontId="1" fillId="3" borderId="0" xfId="0" applyNumberFormat="1" applyFont="1" applyFill="1" applyAlignment="1">
      <alignment vertical="center"/>
    </xf>
    <xf numFmtId="0" fontId="5" fillId="0" borderId="0" xfId="0" applyFont="1" applyAlignment="1">
      <alignment horizontal="left" vertical="center"/>
    </xf>
    <xf numFmtId="1" fontId="5" fillId="0" borderId="0" xfId="0" applyNumberFormat="1" applyFont="1" applyAlignment="1">
      <alignment horizontal="center" vertical="center"/>
    </xf>
    <xf numFmtId="2" fontId="5" fillId="0" borderId="0" xfId="0" applyNumberFormat="1" applyFont="1" applyAlignment="1" applyProtection="1">
      <alignment vertical="center"/>
      <protection locked="0"/>
    </xf>
    <xf numFmtId="44" fontId="5" fillId="0" borderId="0" xfId="1" applyFont="1" applyFill="1" applyBorder="1" applyAlignment="1">
      <alignment vertical="center"/>
    </xf>
    <xf numFmtId="44" fontId="5" fillId="0" borderId="0" xfId="0" applyNumberFormat="1" applyFont="1" applyAlignment="1">
      <alignment vertical="center"/>
    </xf>
    <xf numFmtId="2" fontId="5" fillId="4" borderId="0" xfId="0" applyNumberFormat="1" applyFont="1" applyFill="1" applyAlignment="1" applyProtection="1">
      <alignment vertical="center"/>
      <protection locked="0"/>
    </xf>
    <xf numFmtId="2" fontId="1" fillId="4" borderId="0" xfId="0" applyNumberFormat="1" applyFont="1" applyFill="1" applyAlignment="1" applyProtection="1">
      <alignment horizontal="right" vertical="center"/>
      <protection locked="0"/>
    </xf>
    <xf numFmtId="165" fontId="6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2" fontId="2" fillId="0" borderId="0" xfId="0" applyNumberFormat="1" applyFont="1" applyAlignment="1" applyProtection="1">
      <alignment vertical="center"/>
      <protection locked="0"/>
    </xf>
    <xf numFmtId="2" fontId="2" fillId="0" borderId="0" xfId="0" applyNumberFormat="1" applyFont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 wrapText="1"/>
    </xf>
    <xf numFmtId="165" fontId="1" fillId="3" borderId="0" xfId="0" quotePrefix="1" applyNumberFormat="1" applyFont="1" applyFill="1" applyAlignment="1">
      <alignment horizontal="left" vertical="center"/>
    </xf>
    <xf numFmtId="165" fontId="1" fillId="3" borderId="0" xfId="0" quotePrefix="1" applyNumberFormat="1" applyFont="1" applyFill="1" applyAlignment="1">
      <alignment horizontal="center" vertical="center"/>
    </xf>
    <xf numFmtId="165" fontId="1" fillId="3" borderId="0" xfId="0" applyNumberFormat="1" applyFont="1" applyFill="1" applyAlignment="1" applyProtection="1">
      <alignment vertical="center"/>
      <protection locked="0"/>
    </xf>
    <xf numFmtId="165" fontId="1" fillId="3" borderId="0" xfId="1" applyNumberFormat="1" applyFont="1" applyFill="1" applyBorder="1" applyAlignment="1">
      <alignment vertical="center"/>
    </xf>
    <xf numFmtId="165" fontId="1" fillId="3" borderId="0" xfId="0" applyNumberFormat="1" applyFont="1" applyFill="1" applyAlignment="1">
      <alignment vertical="center"/>
    </xf>
    <xf numFmtId="165" fontId="1" fillId="5" borderId="1" xfId="2" applyNumberFormat="1" applyFill="1" applyBorder="1" applyAlignment="1">
      <alignment horizontal="center"/>
    </xf>
    <xf numFmtId="0" fontId="1" fillId="5" borderId="1" xfId="2" applyFill="1" applyBorder="1"/>
    <xf numFmtId="0" fontId="1" fillId="5" borderId="1" xfId="2" applyFill="1" applyBorder="1" applyAlignment="1">
      <alignment wrapText="1"/>
    </xf>
    <xf numFmtId="0" fontId="1" fillId="0" borderId="0" xfId="2"/>
    <xf numFmtId="165" fontId="1" fillId="0" borderId="0" xfId="2" applyNumberFormat="1"/>
    <xf numFmtId="0" fontId="1" fillId="0" borderId="0" xfId="2" applyAlignment="1">
      <alignment wrapText="1"/>
    </xf>
    <xf numFmtId="49" fontId="13" fillId="0" borderId="0" xfId="0" quotePrefix="1" applyNumberFormat="1" applyFont="1" applyAlignment="1">
      <alignment horizontal="left" vertical="center"/>
    </xf>
    <xf numFmtId="2" fontId="13" fillId="0" borderId="0" xfId="0" applyNumberFormat="1" applyFont="1" applyAlignment="1">
      <alignment vertical="center"/>
    </xf>
    <xf numFmtId="44" fontId="13" fillId="0" borderId="0" xfId="1" applyFont="1" applyAlignment="1">
      <alignment vertical="center"/>
    </xf>
    <xf numFmtId="44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2" applyFont="1" applyAlignment="1">
      <alignment wrapText="1"/>
    </xf>
    <xf numFmtId="44" fontId="14" fillId="3" borderId="0" xfId="1" applyFont="1" applyFill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7" fillId="0" borderId="0" xfId="0" applyFont="1" applyAlignment="1">
      <alignment horizontal="right" vertical="center"/>
    </xf>
    <xf numFmtId="165" fontId="17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49" fontId="2" fillId="6" borderId="0" xfId="0" applyNumberFormat="1" applyFont="1" applyFill="1" applyAlignment="1">
      <alignment horizontal="left" vertical="center" wrapText="1"/>
    </xf>
    <xf numFmtId="49" fontId="2" fillId="6" borderId="0" xfId="0" applyNumberFormat="1" applyFont="1" applyFill="1" applyAlignment="1">
      <alignment horizontal="center" vertical="center" wrapText="1"/>
    </xf>
    <xf numFmtId="49" fontId="2" fillId="6" borderId="0" xfId="0" applyNumberFormat="1" applyFont="1" applyFill="1" applyAlignment="1" applyProtection="1">
      <alignment horizontal="left" vertical="center" wrapText="1"/>
      <protection locked="0"/>
    </xf>
    <xf numFmtId="166" fontId="2" fillId="6" borderId="0" xfId="0" applyNumberFormat="1" applyFont="1" applyFill="1" applyAlignment="1">
      <alignment horizontal="center" vertical="center" wrapText="1"/>
    </xf>
    <xf numFmtId="49" fontId="15" fillId="6" borderId="0" xfId="0" applyNumberFormat="1" applyFont="1" applyFill="1" applyAlignment="1">
      <alignment horizontal="left" vertical="center" wrapText="1"/>
    </xf>
    <xf numFmtId="49" fontId="15" fillId="6" borderId="0" xfId="0" applyNumberFormat="1" applyFont="1" applyFill="1" applyAlignment="1">
      <alignment horizontal="center" vertical="center" wrapText="1"/>
    </xf>
    <xf numFmtId="49" fontId="15" fillId="6" borderId="0" xfId="0" applyNumberFormat="1" applyFont="1" applyFill="1" applyAlignment="1" applyProtection="1">
      <alignment horizontal="right" vertical="center" wrapText="1"/>
      <protection locked="0"/>
    </xf>
    <xf numFmtId="165" fontId="15" fillId="6" borderId="0" xfId="0" applyNumberFormat="1" applyFont="1" applyFill="1" applyAlignment="1">
      <alignment horizontal="center" vertical="center" wrapText="1"/>
    </xf>
    <xf numFmtId="49" fontId="1" fillId="0" borderId="0" xfId="0" quotePrefix="1" applyNumberFormat="1" applyFont="1" applyAlignment="1">
      <alignment horizontal="left" vertical="center"/>
    </xf>
    <xf numFmtId="14" fontId="17" fillId="0" borderId="0" xfId="0" applyNumberFormat="1" applyFont="1" applyAlignment="1">
      <alignment horizontal="center" vertical="center"/>
    </xf>
    <xf numFmtId="14" fontId="17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6" fillId="0" borderId="0" xfId="0" applyFont="1" applyAlignment="1">
      <alignment horizontal="center" vertical="center" wrapText="1"/>
    </xf>
  </cellXfs>
  <cellStyles count="3">
    <cellStyle name="Currency" xfId="1" builtinId="4"/>
    <cellStyle name="Normal" xfId="0" builtinId="0"/>
    <cellStyle name="Normal 2" xfId="2" xr:uid="{3120E640-2D46-4EC1-862F-ED050F2FE9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13A53-A785-41D7-9DE7-27B58E7BDAD4}">
  <sheetPr>
    <tabColor theme="8" tint="0.59999389629810485"/>
  </sheetPr>
  <dimension ref="A1:E12"/>
  <sheetViews>
    <sheetView workbookViewId="0">
      <selection activeCell="B17" sqref="B17"/>
    </sheetView>
  </sheetViews>
  <sheetFormatPr defaultColWidth="8.90625" defaultRowHeight="15" x14ac:dyDescent="0.25"/>
  <cols>
    <col min="1" max="1" width="12.453125" style="56" customWidth="1"/>
    <col min="2" max="2" width="17.36328125" style="55" customWidth="1"/>
    <col min="3" max="3" width="96.6328125" style="57" customWidth="1"/>
    <col min="4" max="4" width="11" style="55" bestFit="1" customWidth="1"/>
    <col min="5" max="16384" width="8.90625" style="55"/>
  </cols>
  <sheetData>
    <row r="1" spans="1:5" x14ac:dyDescent="0.25">
      <c r="A1" s="52" t="s">
        <v>83</v>
      </c>
      <c r="B1" s="53" t="s">
        <v>84</v>
      </c>
      <c r="C1" s="54" t="s">
        <v>85</v>
      </c>
    </row>
    <row r="3" spans="1:5" x14ac:dyDescent="0.25">
      <c r="A3" s="56">
        <v>45419</v>
      </c>
      <c r="B3" s="55" t="s">
        <v>86</v>
      </c>
      <c r="C3" s="57" t="s">
        <v>89</v>
      </c>
      <c r="D3" s="36"/>
    </row>
    <row r="4" spans="1:5" x14ac:dyDescent="0.25">
      <c r="A4" s="56">
        <v>45419</v>
      </c>
      <c r="B4" s="55" t="s">
        <v>86</v>
      </c>
      <c r="C4" s="37" t="s">
        <v>87</v>
      </c>
    </row>
    <row r="5" spans="1:5" x14ac:dyDescent="0.25">
      <c r="A5" s="56">
        <v>45419</v>
      </c>
      <c r="B5" s="55" t="s">
        <v>86</v>
      </c>
      <c r="C5" s="35" t="s">
        <v>88</v>
      </c>
    </row>
    <row r="6" spans="1:5" x14ac:dyDescent="0.25">
      <c r="A6" s="56">
        <v>45419</v>
      </c>
      <c r="B6" s="55" t="s">
        <v>86</v>
      </c>
      <c r="C6" s="57" t="s">
        <v>92</v>
      </c>
    </row>
    <row r="7" spans="1:5" x14ac:dyDescent="0.25">
      <c r="A7" s="56">
        <v>45419</v>
      </c>
      <c r="B7" s="55" t="s">
        <v>86</v>
      </c>
      <c r="C7" s="57" t="s">
        <v>93</v>
      </c>
    </row>
    <row r="8" spans="1:5" x14ac:dyDescent="0.25">
      <c r="A8" s="56">
        <v>45419</v>
      </c>
      <c r="B8" s="55" t="s">
        <v>86</v>
      </c>
      <c r="C8" s="63" t="s">
        <v>94</v>
      </c>
    </row>
    <row r="9" spans="1:5" x14ac:dyDescent="0.25">
      <c r="A9" s="56">
        <v>45419</v>
      </c>
      <c r="B9" s="55" t="s">
        <v>86</v>
      </c>
      <c r="C9" s="63" t="s">
        <v>95</v>
      </c>
      <c r="D9" s="21"/>
      <c r="E9" s="6"/>
    </row>
    <row r="12" spans="1:5" x14ac:dyDescent="0.25">
      <c r="C12" s="35"/>
      <c r="D12" s="36"/>
      <c r="E12" s="37"/>
    </row>
  </sheetData>
  <phoneticPr fontId="1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4FE6A-A386-44CA-BA2D-3115E6506552}">
  <sheetPr>
    <tabColor rgb="FF00B0F0"/>
    <pageSetUpPr fitToPage="1"/>
  </sheetPr>
  <dimension ref="A1:EG40747"/>
  <sheetViews>
    <sheetView topLeftCell="F39" zoomScale="90" zoomScaleNormal="90" workbookViewId="0">
      <selection activeCell="N32" sqref="N32"/>
    </sheetView>
  </sheetViews>
  <sheetFormatPr defaultColWidth="16.36328125" defaultRowHeight="21.75" customHeight="1" x14ac:dyDescent="0.25"/>
  <cols>
    <col min="1" max="1" width="15.1796875" style="4" customWidth="1"/>
    <col min="2" max="2" width="16.6328125" style="5" customWidth="1"/>
    <col min="3" max="3" width="52.1796875" style="6" customWidth="1"/>
    <col min="4" max="15" width="15.453125" style="1" customWidth="1"/>
    <col min="16" max="102" width="16.36328125" style="1"/>
    <col min="103" max="16384" width="16.36328125" style="2"/>
  </cols>
  <sheetData>
    <row r="1" spans="1:137" ht="31.5" customHeight="1" x14ac:dyDescent="0.25">
      <c r="A1" s="81" t="s">
        <v>103</v>
      </c>
      <c r="B1" s="82"/>
      <c r="C1" s="82"/>
      <c r="D1" s="82"/>
      <c r="E1" s="11"/>
      <c r="F1" s="42">
        <v>45218</v>
      </c>
      <c r="G1" s="42">
        <v>45237</v>
      </c>
      <c r="H1" s="42">
        <v>45261</v>
      </c>
      <c r="I1" s="42">
        <v>45293</v>
      </c>
      <c r="J1" s="42">
        <v>45329</v>
      </c>
      <c r="K1" s="42">
        <v>45358</v>
      </c>
      <c r="L1" s="42">
        <v>45391</v>
      </c>
      <c r="M1" s="42">
        <v>45419</v>
      </c>
      <c r="N1" s="42">
        <v>45467</v>
      </c>
      <c r="O1" s="42"/>
    </row>
    <row r="2" spans="1:137" s="3" customFormat="1" ht="24" customHeight="1" x14ac:dyDescent="0.25">
      <c r="A2" s="13" t="s">
        <v>0</v>
      </c>
      <c r="B2" s="3" t="s">
        <v>1</v>
      </c>
      <c r="C2" s="14" t="s">
        <v>2</v>
      </c>
      <c r="D2" s="3" t="s">
        <v>72</v>
      </c>
      <c r="E2" s="3" t="s">
        <v>73</v>
      </c>
      <c r="F2" s="3" t="s">
        <v>74</v>
      </c>
      <c r="G2" s="3" t="s">
        <v>75</v>
      </c>
      <c r="H2" s="3" t="s">
        <v>76</v>
      </c>
      <c r="I2" s="3" t="s">
        <v>77</v>
      </c>
      <c r="J2" s="3" t="s">
        <v>3</v>
      </c>
      <c r="K2" s="3" t="s">
        <v>4</v>
      </c>
      <c r="L2" s="3" t="s">
        <v>5</v>
      </c>
      <c r="M2" s="3" t="s">
        <v>6</v>
      </c>
      <c r="N2" s="3" t="s">
        <v>7</v>
      </c>
      <c r="O2" s="3" t="s">
        <v>8</v>
      </c>
    </row>
    <row r="3" spans="1:137" s="3" customFormat="1" ht="24" customHeight="1" x14ac:dyDescent="0.25">
      <c r="A3" s="13"/>
      <c r="C3" s="14" t="s">
        <v>104</v>
      </c>
      <c r="D3" s="46"/>
      <c r="E3" s="46"/>
      <c r="F3" s="46"/>
      <c r="G3" s="46"/>
      <c r="H3" s="46"/>
      <c r="I3" s="46">
        <v>45310</v>
      </c>
      <c r="J3" s="46">
        <v>45323</v>
      </c>
      <c r="K3" s="46">
        <v>45352</v>
      </c>
      <c r="L3" s="46">
        <v>45383</v>
      </c>
      <c r="M3" s="46">
        <v>45413</v>
      </c>
      <c r="N3" s="46">
        <v>45446</v>
      </c>
      <c r="O3" s="46"/>
    </row>
    <row r="4" spans="1:137" ht="21" customHeight="1" x14ac:dyDescent="0.25">
      <c r="A4" s="15" t="s">
        <v>9</v>
      </c>
      <c r="C4" s="6" t="s">
        <v>71</v>
      </c>
      <c r="D4" s="16"/>
      <c r="CX4" s="2"/>
    </row>
    <row r="5" spans="1:137" ht="21.75" customHeight="1" x14ac:dyDescent="0.25">
      <c r="A5" s="17" t="s">
        <v>10</v>
      </c>
      <c r="B5" s="18" t="s">
        <v>11</v>
      </c>
      <c r="C5" s="6" t="s">
        <v>12</v>
      </c>
      <c r="D5" s="16"/>
      <c r="E5" s="19">
        <v>10598.96</v>
      </c>
      <c r="F5" s="1">
        <v>10514.59</v>
      </c>
      <c r="G5" s="19">
        <v>6169.3</v>
      </c>
      <c r="H5" s="19">
        <v>5744.7</v>
      </c>
      <c r="I5" s="19">
        <v>4500.71</v>
      </c>
      <c r="J5" s="19">
        <v>5794.6</v>
      </c>
      <c r="K5" s="19">
        <v>5620.29</v>
      </c>
      <c r="L5" s="19">
        <v>7311.76</v>
      </c>
      <c r="M5" s="19">
        <v>7248.84</v>
      </c>
      <c r="N5" s="19">
        <v>7941.6</v>
      </c>
      <c r="O5" s="19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</row>
    <row r="6" spans="1:137" ht="21.75" customHeight="1" x14ac:dyDescent="0.25">
      <c r="A6" s="17">
        <v>5435712397</v>
      </c>
      <c r="B6" s="18" t="s">
        <v>13</v>
      </c>
      <c r="C6" s="6" t="s">
        <v>14</v>
      </c>
      <c r="D6" s="16"/>
      <c r="E6" s="19"/>
      <c r="F6" s="19">
        <v>624.33000000000004</v>
      </c>
      <c r="G6" s="19">
        <v>2634.36</v>
      </c>
      <c r="H6" s="19">
        <v>2338.6</v>
      </c>
      <c r="I6" s="19">
        <v>2643.93</v>
      </c>
      <c r="J6" s="19">
        <v>3053.97</v>
      </c>
      <c r="K6" s="19">
        <v>3061.33</v>
      </c>
      <c r="L6" s="19">
        <v>2910.27</v>
      </c>
      <c r="M6" s="19">
        <v>3299.27</v>
      </c>
      <c r="N6" s="19">
        <v>6848.21</v>
      </c>
      <c r="O6" s="19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</row>
    <row r="7" spans="1:137" ht="21.75" customHeight="1" x14ac:dyDescent="0.25">
      <c r="A7" s="17" t="s">
        <v>15</v>
      </c>
      <c r="B7" s="18" t="s">
        <v>16</v>
      </c>
      <c r="C7" s="6" t="s">
        <v>17</v>
      </c>
      <c r="D7" s="16"/>
      <c r="E7" s="19"/>
      <c r="F7" s="19">
        <v>7698.67</v>
      </c>
      <c r="G7" s="19">
        <v>6157.4</v>
      </c>
      <c r="H7" s="19">
        <v>6734.15</v>
      </c>
      <c r="I7" s="19">
        <v>5696.49</v>
      </c>
      <c r="J7" s="19">
        <v>6508.62</v>
      </c>
      <c r="K7" s="19">
        <v>4712.43</v>
      </c>
      <c r="L7" s="19">
        <v>4943.99</v>
      </c>
      <c r="M7" s="19">
        <v>5495.74</v>
      </c>
      <c r="N7" s="19">
        <v>8405.7800000000007</v>
      </c>
      <c r="O7" s="19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</row>
    <row r="8" spans="1:137" ht="21.75" customHeight="1" x14ac:dyDescent="0.25">
      <c r="A8" s="4">
        <v>1970498065</v>
      </c>
      <c r="B8" s="18" t="s">
        <v>18</v>
      </c>
      <c r="C8" s="6" t="s">
        <v>19</v>
      </c>
      <c r="D8" s="16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</row>
    <row r="9" spans="1:137" ht="21.75" customHeight="1" x14ac:dyDescent="0.25">
      <c r="A9" s="17">
        <v>5439753585</v>
      </c>
      <c r="B9" s="20">
        <v>1010011559</v>
      </c>
      <c r="C9" s="6" t="s">
        <v>20</v>
      </c>
      <c r="D9" s="16"/>
      <c r="E9" s="19"/>
      <c r="F9" s="19">
        <v>4307.58</v>
      </c>
      <c r="G9" s="19">
        <v>857.33</v>
      </c>
      <c r="H9" s="19">
        <v>732.08</v>
      </c>
      <c r="I9" s="19">
        <v>643.32000000000005</v>
      </c>
      <c r="J9" s="19">
        <v>753.67</v>
      </c>
      <c r="K9" s="19">
        <v>1728.43</v>
      </c>
      <c r="L9" s="19">
        <v>2333.25</v>
      </c>
      <c r="M9" s="19">
        <v>1028.53</v>
      </c>
      <c r="N9" s="19">
        <v>3370.71</v>
      </c>
      <c r="O9" s="19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</row>
    <row r="10" spans="1:137" ht="21.75" customHeight="1" x14ac:dyDescent="0.25">
      <c r="A10" s="4">
        <v>5437657817</v>
      </c>
      <c r="B10" s="21">
        <v>1009501111</v>
      </c>
      <c r="C10" s="6" t="s">
        <v>21</v>
      </c>
      <c r="D10" s="16"/>
      <c r="E10" s="19"/>
      <c r="F10" s="19">
        <v>7544.19</v>
      </c>
      <c r="G10" s="19">
        <v>4982.09</v>
      </c>
      <c r="H10" s="19">
        <v>3214.74</v>
      </c>
      <c r="I10" s="19">
        <v>2645.51</v>
      </c>
      <c r="J10" s="19">
        <v>2364.9899999999998</v>
      </c>
      <c r="K10" s="19">
        <v>2122.81</v>
      </c>
      <c r="L10" s="19">
        <v>2483.11</v>
      </c>
      <c r="M10" s="19">
        <v>4902.3999999999996</v>
      </c>
      <c r="N10" s="19">
        <v>6484.65</v>
      </c>
      <c r="O10" s="19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</row>
    <row r="11" spans="1:137" ht="21.75" customHeight="1" x14ac:dyDescent="0.25">
      <c r="A11" s="17">
        <v>5435712688</v>
      </c>
      <c r="B11" s="18" t="s">
        <v>22</v>
      </c>
      <c r="C11" s="6" t="s">
        <v>23</v>
      </c>
      <c r="D11" s="16"/>
      <c r="E11" s="19"/>
      <c r="F11" s="19">
        <v>536.91</v>
      </c>
      <c r="G11" s="19">
        <v>242.58</v>
      </c>
      <c r="H11" s="19">
        <v>97.19</v>
      </c>
      <c r="I11" s="19">
        <v>52.19</v>
      </c>
      <c r="J11" s="19">
        <v>56.58</v>
      </c>
      <c r="K11" s="19">
        <v>52.98</v>
      </c>
      <c r="L11" s="19">
        <v>230.2</v>
      </c>
      <c r="M11" s="19">
        <v>366.79</v>
      </c>
      <c r="N11" s="19">
        <v>899.76</v>
      </c>
      <c r="O11" s="19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</row>
    <row r="12" spans="1:137" ht="21.75" customHeight="1" x14ac:dyDescent="0.25">
      <c r="A12" s="17" t="s">
        <v>24</v>
      </c>
      <c r="B12" s="18" t="s">
        <v>25</v>
      </c>
      <c r="C12" s="6" t="s">
        <v>26</v>
      </c>
      <c r="D12" s="16"/>
      <c r="E12" s="19"/>
      <c r="F12" s="19">
        <f>156.38-38.39</f>
        <v>117.99</v>
      </c>
      <c r="G12" s="19">
        <v>141.80000000000001</v>
      </c>
      <c r="H12" s="19">
        <v>140.97999999999999</v>
      </c>
      <c r="I12" s="19">
        <v>153.80000000000001</v>
      </c>
      <c r="J12" s="19">
        <v>171.34</v>
      </c>
      <c r="K12" s="19">
        <v>163.33000000000001</v>
      </c>
      <c r="L12" s="19">
        <f>270.21-55.17</f>
        <v>215.03999999999996</v>
      </c>
      <c r="M12" s="19">
        <v>317.44</v>
      </c>
      <c r="N12" s="19">
        <v>322.73</v>
      </c>
      <c r="O12" s="19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</row>
    <row r="13" spans="1:137" ht="21.75" customHeight="1" x14ac:dyDescent="0.25">
      <c r="A13" s="17" t="s">
        <v>27</v>
      </c>
      <c r="B13" s="18" t="s">
        <v>28</v>
      </c>
      <c r="C13" s="6" t="s">
        <v>29</v>
      </c>
      <c r="D13" s="16"/>
      <c r="E13" s="19"/>
      <c r="F13" s="19">
        <v>8.3800000000000008</v>
      </c>
      <c r="G13" s="19">
        <v>13.21</v>
      </c>
      <c r="H13" s="19">
        <v>94.05</v>
      </c>
      <c r="I13" s="19">
        <v>134.6</v>
      </c>
      <c r="J13" s="19">
        <v>187</v>
      </c>
      <c r="K13" s="19">
        <v>116.99</v>
      </c>
      <c r="L13" s="19">
        <v>96.12</v>
      </c>
      <c r="M13" s="19">
        <v>33.32</v>
      </c>
      <c r="N13" s="19">
        <v>13.42</v>
      </c>
      <c r="O13" s="19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</row>
    <row r="14" spans="1:137" ht="21.75" customHeight="1" x14ac:dyDescent="0.25">
      <c r="A14" s="17" t="s">
        <v>30</v>
      </c>
      <c r="B14" s="18" t="s">
        <v>31</v>
      </c>
      <c r="C14" s="6" t="s">
        <v>32</v>
      </c>
      <c r="D14" s="16"/>
      <c r="E14" s="19"/>
      <c r="F14" s="19">
        <v>6805.92</v>
      </c>
      <c r="G14" s="19">
        <v>5884.13</v>
      </c>
      <c r="H14" s="19">
        <v>2909.29</v>
      </c>
      <c r="I14" s="19">
        <v>2296.6799999999998</v>
      </c>
      <c r="J14" s="19">
        <v>3189.76</v>
      </c>
      <c r="K14" s="19">
        <v>2683.2</v>
      </c>
      <c r="L14" s="19">
        <v>2431.0700000000002</v>
      </c>
      <c r="M14" s="19">
        <v>6549.43</v>
      </c>
      <c r="N14" s="19">
        <v>12858.12</v>
      </c>
      <c r="O14" s="19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</row>
    <row r="15" spans="1:137" ht="21.75" customHeight="1" x14ac:dyDescent="0.25">
      <c r="A15" s="4">
        <v>5435712498</v>
      </c>
      <c r="B15" s="22">
        <v>1009500872</v>
      </c>
      <c r="C15" s="6" t="s">
        <v>33</v>
      </c>
      <c r="D15" s="16"/>
      <c r="E15" s="19"/>
      <c r="F15" s="19">
        <v>14507.86</v>
      </c>
      <c r="G15" s="19">
        <v>9276.42</v>
      </c>
      <c r="H15" s="19">
        <v>9026.64</v>
      </c>
      <c r="I15" s="19">
        <v>8727.09</v>
      </c>
      <c r="J15" s="19">
        <v>9762.9500000000007</v>
      </c>
      <c r="K15" s="19">
        <v>9728.7800000000007</v>
      </c>
      <c r="L15" s="19">
        <v>9603.92</v>
      </c>
      <c r="M15" s="19">
        <v>9318.4699999999993</v>
      </c>
      <c r="N15" s="19">
        <v>11325.86</v>
      </c>
      <c r="O15" s="19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</row>
    <row r="16" spans="1:137" ht="21.75" customHeight="1" x14ac:dyDescent="0.25">
      <c r="A16" s="4">
        <v>8673311512</v>
      </c>
      <c r="B16" s="18" t="s">
        <v>34</v>
      </c>
      <c r="C16" s="6" t="s">
        <v>35</v>
      </c>
      <c r="D16" s="16"/>
      <c r="E16" s="19"/>
      <c r="F16" s="19">
        <f>304.28-38.39</f>
        <v>265.89</v>
      </c>
      <c r="G16" s="19">
        <v>282.64999999999998</v>
      </c>
      <c r="H16" s="19">
        <v>315.27999999999997</v>
      </c>
      <c r="I16" s="19">
        <v>371.73</v>
      </c>
      <c r="J16" s="19">
        <v>421.33</v>
      </c>
      <c r="K16" s="19">
        <v>377.67</v>
      </c>
      <c r="L16" s="19">
        <f>344.87-55.17</f>
        <v>289.7</v>
      </c>
      <c r="M16" s="19">
        <v>330.56</v>
      </c>
      <c r="N16" s="19">
        <v>369.57</v>
      </c>
      <c r="O16" s="19"/>
      <c r="CY16" s="1"/>
      <c r="CZ16" s="1"/>
    </row>
    <row r="17" spans="1:121" ht="21.75" customHeight="1" x14ac:dyDescent="0.25">
      <c r="A17" s="17" t="s">
        <v>36</v>
      </c>
      <c r="B17" s="18" t="s">
        <v>37</v>
      </c>
      <c r="C17" s="6" t="s">
        <v>38</v>
      </c>
      <c r="D17" s="16"/>
      <c r="E17" s="19"/>
      <c r="F17" s="19">
        <v>1268.8399999999999</v>
      </c>
      <c r="G17" s="19">
        <v>789.45</v>
      </c>
      <c r="H17" s="19">
        <v>580.30999999999995</v>
      </c>
      <c r="I17" s="19">
        <v>613.28</v>
      </c>
      <c r="J17" s="19">
        <v>656.11</v>
      </c>
      <c r="K17" s="19">
        <v>724.81</v>
      </c>
      <c r="L17" s="19">
        <v>856.73</v>
      </c>
      <c r="M17" s="19">
        <v>957.53</v>
      </c>
      <c r="N17" s="19">
        <v>3037.41</v>
      </c>
      <c r="O17" s="19"/>
      <c r="CR17" s="2"/>
      <c r="CS17" s="2"/>
      <c r="CT17" s="2"/>
      <c r="CU17" s="2"/>
      <c r="CV17" s="2"/>
      <c r="CW17" s="2"/>
      <c r="CX17" s="2"/>
    </row>
    <row r="18" spans="1:121" ht="21.75" customHeight="1" x14ac:dyDescent="0.25">
      <c r="A18" s="17" t="s">
        <v>39</v>
      </c>
      <c r="B18" s="18" t="s">
        <v>40</v>
      </c>
      <c r="C18" s="1" t="s">
        <v>41</v>
      </c>
      <c r="D18" s="16"/>
      <c r="E18" s="19"/>
      <c r="F18" s="19">
        <v>5325.79</v>
      </c>
      <c r="G18" s="19">
        <v>2988.94</v>
      </c>
      <c r="H18" s="19">
        <v>1905.57</v>
      </c>
      <c r="I18" s="19">
        <v>1699.99</v>
      </c>
      <c r="J18" s="19">
        <v>1786.61</v>
      </c>
      <c r="K18" s="19">
        <v>1833.01</v>
      </c>
      <c r="L18" s="19">
        <v>2140.4899999999998</v>
      </c>
      <c r="M18" s="19">
        <v>2322.1999999999998</v>
      </c>
      <c r="N18" s="19">
        <v>4172.62</v>
      </c>
      <c r="O18" s="19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</row>
    <row r="19" spans="1:121" ht="21.75" customHeight="1" x14ac:dyDescent="0.25">
      <c r="A19" s="17">
        <v>5439307913</v>
      </c>
      <c r="B19" s="20" t="s">
        <v>42</v>
      </c>
      <c r="C19" s="1" t="s">
        <v>43</v>
      </c>
      <c r="D19" s="16"/>
      <c r="E19" s="19"/>
      <c r="F19" s="19">
        <v>9580.5400000000009</v>
      </c>
      <c r="G19" s="19">
        <v>5680.81</v>
      </c>
      <c r="H19" s="19">
        <v>4294.28</v>
      </c>
      <c r="I19" s="19">
        <v>5522.93</v>
      </c>
      <c r="J19" s="19">
        <v>6224.27</v>
      </c>
      <c r="K19" s="19">
        <v>6150.69</v>
      </c>
      <c r="L19" s="19">
        <v>6682.48</v>
      </c>
      <c r="M19" s="19">
        <v>7428.98</v>
      </c>
      <c r="N19" s="19">
        <v>9234.9599999999991</v>
      </c>
      <c r="O19" s="19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</row>
    <row r="20" spans="1:121" s="10" customFormat="1" ht="21.75" customHeight="1" x14ac:dyDescent="0.25">
      <c r="A20" s="35">
        <v>5630087905</v>
      </c>
      <c r="B20" s="36">
        <v>1010415697</v>
      </c>
      <c r="C20" s="37" t="s">
        <v>91</v>
      </c>
      <c r="D20" s="38"/>
      <c r="E20" s="39"/>
      <c r="F20" s="39">
        <v>2933.36</v>
      </c>
      <c r="G20" s="39">
        <v>2153.3200000000002</v>
      </c>
      <c r="H20" s="39">
        <v>838.62</v>
      </c>
      <c r="I20" s="39">
        <v>1411.82</v>
      </c>
      <c r="J20" s="39">
        <v>1777.58</v>
      </c>
      <c r="K20" s="39">
        <v>1694.61</v>
      </c>
      <c r="L20" s="39">
        <v>1583.17</v>
      </c>
      <c r="M20" s="39">
        <v>1584.15</v>
      </c>
      <c r="N20" s="39">
        <v>3035.14</v>
      </c>
      <c r="O20" s="3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</row>
    <row r="21" spans="1:121" s="62" customFormat="1" ht="21.75" customHeight="1" x14ac:dyDescent="0.25">
      <c r="A21" s="58" t="s">
        <v>60</v>
      </c>
      <c r="B21" s="36">
        <v>1006983213</v>
      </c>
      <c r="C21" s="37" t="s">
        <v>97</v>
      </c>
      <c r="D21" s="60"/>
      <c r="E21" s="61"/>
      <c r="F21" s="61"/>
      <c r="G21" s="61"/>
      <c r="H21" s="61"/>
      <c r="I21" s="61"/>
      <c r="J21" s="61"/>
      <c r="K21" s="61"/>
      <c r="L21" s="61"/>
      <c r="M21" s="61">
        <v>55.1</v>
      </c>
      <c r="N21" s="61">
        <v>59.52</v>
      </c>
      <c r="O21" s="61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  <c r="BM21" s="59"/>
      <c r="BN21" s="59"/>
      <c r="BO21" s="59"/>
      <c r="BP21" s="59"/>
      <c r="BQ21" s="59"/>
      <c r="BR21" s="59"/>
      <c r="BS21" s="59"/>
      <c r="BT21" s="59"/>
      <c r="BU21" s="59"/>
      <c r="BV21" s="59"/>
      <c r="BW21" s="59"/>
      <c r="BX21" s="59"/>
      <c r="BY21" s="59"/>
      <c r="BZ21" s="59"/>
      <c r="CA21" s="59"/>
      <c r="CB21" s="59"/>
      <c r="CC21" s="59"/>
      <c r="CD21" s="59"/>
      <c r="CE21" s="59"/>
      <c r="CF21" s="59"/>
      <c r="CG21" s="59"/>
      <c r="CH21" s="59"/>
      <c r="CI21" s="59"/>
      <c r="CJ21" s="59"/>
      <c r="CK21" s="59"/>
      <c r="CL21" s="59"/>
      <c r="CM21" s="59"/>
      <c r="CN21" s="59"/>
      <c r="CO21" s="59"/>
      <c r="CP21" s="59"/>
      <c r="CQ21" s="59"/>
      <c r="CR21" s="59"/>
      <c r="CS21" s="59"/>
      <c r="CT21" s="59"/>
      <c r="CU21" s="59"/>
      <c r="CV21" s="59"/>
      <c r="CW21" s="59"/>
      <c r="CX21" s="59"/>
      <c r="CY21" s="59"/>
      <c r="CZ21" s="59"/>
      <c r="DA21" s="59"/>
      <c r="DB21" s="59"/>
      <c r="DC21" s="59"/>
      <c r="DD21" s="59"/>
      <c r="DE21" s="59"/>
      <c r="DF21" s="59"/>
      <c r="DG21" s="59"/>
      <c r="DH21" s="59"/>
      <c r="DI21" s="59"/>
      <c r="DJ21" s="59"/>
      <c r="DK21" s="59"/>
      <c r="DL21" s="59"/>
      <c r="DM21" s="59"/>
      <c r="DN21" s="59"/>
      <c r="DO21" s="59"/>
      <c r="DP21" s="59"/>
      <c r="DQ21" s="59"/>
    </row>
    <row r="22" spans="1:121" ht="21.75" customHeight="1" x14ac:dyDescent="0.25">
      <c r="A22" s="23">
        <v>5210806850</v>
      </c>
      <c r="B22" s="21">
        <v>1009482232</v>
      </c>
      <c r="C22" s="6" t="s">
        <v>44</v>
      </c>
      <c r="D22" s="24"/>
      <c r="E22" s="19"/>
      <c r="F22" s="19">
        <v>22718.35</v>
      </c>
      <c r="G22" s="19">
        <v>13749.1</v>
      </c>
      <c r="H22" s="19">
        <v>11751.8</v>
      </c>
      <c r="I22" s="19">
        <v>10331.34</v>
      </c>
      <c r="J22" s="19">
        <v>12980.67</v>
      </c>
      <c r="K22" s="19">
        <v>11553.88</v>
      </c>
      <c r="L22" s="19">
        <v>12642.82</v>
      </c>
      <c r="M22" s="19">
        <v>13987.36</v>
      </c>
      <c r="N22" s="19">
        <v>18935.16</v>
      </c>
      <c r="O22" s="19"/>
      <c r="CX22" s="2"/>
    </row>
    <row r="23" spans="1:121" ht="21.75" customHeight="1" x14ac:dyDescent="0.25">
      <c r="A23" s="23">
        <v>5435732173</v>
      </c>
      <c r="B23" s="21">
        <v>1010045798</v>
      </c>
      <c r="C23" s="6" t="s">
        <v>45</v>
      </c>
      <c r="D23" s="24"/>
      <c r="E23" s="19"/>
      <c r="F23" s="19">
        <f>790.25-38.39</f>
        <v>751.86</v>
      </c>
      <c r="G23" s="19">
        <v>657.77</v>
      </c>
      <c r="H23" s="19">
        <v>492.14</v>
      </c>
      <c r="I23" s="19">
        <v>471.32</v>
      </c>
      <c r="J23" s="19">
        <v>565.75</v>
      </c>
      <c r="K23" s="19">
        <v>547.58000000000004</v>
      </c>
      <c r="L23" s="19">
        <v>562.74</v>
      </c>
      <c r="M23" s="19">
        <v>839.3</v>
      </c>
      <c r="N23" s="19">
        <v>989.56</v>
      </c>
      <c r="O23" s="19"/>
      <c r="CX23" s="2"/>
    </row>
    <row r="24" spans="1:121" ht="21.75" customHeight="1" x14ac:dyDescent="0.25">
      <c r="A24" s="23">
        <v>5435712610</v>
      </c>
      <c r="B24" s="21">
        <v>60750448</v>
      </c>
      <c r="C24" s="6" t="s">
        <v>46</v>
      </c>
      <c r="D24" s="24"/>
      <c r="E24" s="19"/>
      <c r="F24" s="19">
        <v>16.02</v>
      </c>
      <c r="G24" s="19">
        <v>20.010000000000002</v>
      </c>
      <c r="H24" s="19">
        <v>31.53</v>
      </c>
      <c r="I24" s="19">
        <v>69.36</v>
      </c>
      <c r="J24" s="19">
        <v>96.31</v>
      </c>
      <c r="K24" s="19">
        <v>71.45</v>
      </c>
      <c r="L24" s="19">
        <v>32.89</v>
      </c>
      <c r="M24" s="19">
        <v>18.489999999999998</v>
      </c>
      <c r="N24" s="19">
        <v>16.43</v>
      </c>
      <c r="O24" s="19"/>
      <c r="CX24" s="2"/>
    </row>
    <row r="25" spans="1:121" ht="21.75" customHeight="1" x14ac:dyDescent="0.25">
      <c r="A25" s="17" t="s">
        <v>47</v>
      </c>
      <c r="B25" s="22">
        <v>1010785334</v>
      </c>
      <c r="C25" s="6" t="s">
        <v>48</v>
      </c>
      <c r="D25" s="24"/>
      <c r="E25" s="19"/>
      <c r="F25" s="19">
        <f>399.37-38.39</f>
        <v>360.98</v>
      </c>
      <c r="G25" s="19">
        <v>359.61</v>
      </c>
      <c r="H25" s="19">
        <v>506.98</v>
      </c>
      <c r="I25" s="19">
        <v>549.78</v>
      </c>
      <c r="J25" s="19">
        <v>623.24</v>
      </c>
      <c r="K25" s="19">
        <v>558.65</v>
      </c>
      <c r="L25" s="19">
        <f>488.18-55.17</f>
        <v>433.01</v>
      </c>
      <c r="M25" s="19">
        <v>440.11</v>
      </c>
      <c r="N25" s="19">
        <v>446.79</v>
      </c>
      <c r="O25" s="19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</row>
    <row r="26" spans="1:121" s="10" customFormat="1" ht="21.75" customHeight="1" x14ac:dyDescent="0.25">
      <c r="A26" s="35">
        <v>4498081920</v>
      </c>
      <c r="B26" s="36">
        <v>1010409656</v>
      </c>
      <c r="C26" s="37" t="s">
        <v>96</v>
      </c>
      <c r="D26" s="38"/>
      <c r="E26" s="39"/>
      <c r="F26" s="39"/>
      <c r="G26" s="39"/>
      <c r="H26" s="39"/>
      <c r="I26" s="39"/>
      <c r="J26" s="39"/>
      <c r="K26" s="39"/>
      <c r="L26" s="39"/>
      <c r="M26" s="39">
        <v>2345.0700000000002</v>
      </c>
      <c r="N26" s="39">
        <v>2234.0700000000002</v>
      </c>
      <c r="O26" s="3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</row>
    <row r="27" spans="1:121" ht="21.75" customHeight="1" x14ac:dyDescent="0.25">
      <c r="A27" s="17">
        <v>5435712223</v>
      </c>
      <c r="B27" s="20">
        <v>1010433271</v>
      </c>
      <c r="C27" s="6" t="s">
        <v>49</v>
      </c>
      <c r="D27" s="24"/>
      <c r="E27" s="19"/>
      <c r="F27" s="19">
        <v>4024.1</v>
      </c>
      <c r="G27" s="19">
        <v>1754.79</v>
      </c>
      <c r="H27" s="19">
        <v>2424.66</v>
      </c>
      <c r="I27" s="19">
        <v>3228.53</v>
      </c>
      <c r="J27" s="19">
        <v>2013.9</v>
      </c>
      <c r="K27" s="19">
        <v>970.63</v>
      </c>
      <c r="L27" s="19">
        <v>1052.3900000000001</v>
      </c>
      <c r="M27" s="19">
        <v>1579</v>
      </c>
      <c r="N27" s="19">
        <v>3395.33</v>
      </c>
      <c r="O27" s="19"/>
      <c r="CY27" s="1"/>
      <c r="CZ27" s="1"/>
    </row>
    <row r="28" spans="1:121" ht="21.75" customHeight="1" x14ac:dyDescent="0.25">
      <c r="A28" s="17" t="s">
        <v>50</v>
      </c>
      <c r="B28" s="25" t="s">
        <v>51</v>
      </c>
      <c r="C28" s="6" t="s">
        <v>52</v>
      </c>
      <c r="D28" s="24"/>
      <c r="E28" s="19"/>
      <c r="F28" s="19">
        <v>534.61</v>
      </c>
      <c r="G28" s="19">
        <v>585.29999999999995</v>
      </c>
      <c r="H28" s="19">
        <v>432.57</v>
      </c>
      <c r="I28" s="19">
        <v>442.93</v>
      </c>
      <c r="J28" s="19">
        <v>582.29999999999995</v>
      </c>
      <c r="K28" s="19">
        <v>586.86</v>
      </c>
      <c r="L28" s="19">
        <v>503.68</v>
      </c>
      <c r="M28" s="19">
        <v>565.66</v>
      </c>
      <c r="N28" s="19">
        <v>1867.81</v>
      </c>
      <c r="O28" s="19"/>
      <c r="CR28" s="2"/>
      <c r="CS28" s="2"/>
      <c r="CT28" s="2"/>
      <c r="CU28" s="2"/>
      <c r="CV28" s="2"/>
      <c r="CW28" s="2"/>
      <c r="CX28" s="2"/>
    </row>
    <row r="29" spans="1:121" ht="21.75" customHeight="1" x14ac:dyDescent="0.25">
      <c r="A29" s="17" t="s">
        <v>53</v>
      </c>
      <c r="B29" s="18" t="s">
        <v>54</v>
      </c>
      <c r="C29" s="6" t="s">
        <v>55</v>
      </c>
      <c r="D29" s="24"/>
      <c r="E29" s="19"/>
      <c r="F29" s="19">
        <f>10.31-38.39</f>
        <v>-28.08</v>
      </c>
      <c r="G29" s="19">
        <v>9.9700000000000006</v>
      </c>
      <c r="H29" s="19">
        <v>9.91</v>
      </c>
      <c r="I29" s="19">
        <v>10.51</v>
      </c>
      <c r="J29" s="19">
        <v>9.86</v>
      </c>
      <c r="K29" s="19">
        <v>9.5299999999999994</v>
      </c>
      <c r="L29" s="19">
        <f>10.18-55.17</f>
        <v>-44.99</v>
      </c>
      <c r="M29" s="19">
        <v>9.9499999999999993</v>
      </c>
      <c r="N29" s="19">
        <v>10.99</v>
      </c>
      <c r="O29" s="19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</row>
    <row r="30" spans="1:121" ht="21.75" customHeight="1" x14ac:dyDescent="0.25">
      <c r="A30" s="4">
        <v>5434967130</v>
      </c>
      <c r="B30" s="21">
        <v>1010785336</v>
      </c>
      <c r="C30" s="6" t="s">
        <v>56</v>
      </c>
      <c r="D30" s="24"/>
      <c r="E30" s="19"/>
      <c r="F30" s="19">
        <v>298.83999999999997</v>
      </c>
      <c r="G30" s="19">
        <v>209.73</v>
      </c>
      <c r="H30" s="19">
        <v>201.81</v>
      </c>
      <c r="I30" s="19">
        <v>201.68</v>
      </c>
      <c r="J30" s="19">
        <v>179.87</v>
      </c>
      <c r="K30" s="19">
        <v>182.33</v>
      </c>
      <c r="L30" s="19">
        <v>173.11</v>
      </c>
      <c r="M30" s="19">
        <v>178.15</v>
      </c>
      <c r="N30" s="19">
        <v>220.65</v>
      </c>
      <c r="O30" s="19"/>
      <c r="CR30" s="2"/>
      <c r="CS30" s="2"/>
      <c r="CT30" s="2"/>
      <c r="CU30" s="2"/>
      <c r="CV30" s="2"/>
      <c r="CW30" s="2"/>
      <c r="CX30" s="2"/>
    </row>
    <row r="31" spans="1:121" ht="21.75" customHeight="1" x14ac:dyDescent="0.25">
      <c r="A31" s="17" t="s">
        <v>57</v>
      </c>
      <c r="B31" s="18" t="s">
        <v>58</v>
      </c>
      <c r="C31" s="6" t="s">
        <v>59</v>
      </c>
      <c r="D31" s="24"/>
      <c r="E31" s="19"/>
      <c r="F31" s="19">
        <f>289.52-38.39</f>
        <v>251.13</v>
      </c>
      <c r="G31" s="19">
        <v>258.41000000000003</v>
      </c>
      <c r="H31" s="19">
        <v>286.57</v>
      </c>
      <c r="I31" s="19">
        <v>283.89</v>
      </c>
      <c r="J31" s="19">
        <v>319.63</v>
      </c>
      <c r="K31" s="19">
        <v>309.64</v>
      </c>
      <c r="L31" s="19">
        <f>472.42-55.17</f>
        <v>417.25</v>
      </c>
      <c r="M31" s="19">
        <v>465.01</v>
      </c>
      <c r="N31" s="19">
        <v>505.52</v>
      </c>
      <c r="O31" s="19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</row>
    <row r="32" spans="1:121" ht="21.75" customHeight="1" x14ac:dyDescent="0.25">
      <c r="B32" s="21"/>
      <c r="D32" s="26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</row>
    <row r="33" spans="1:137" ht="21.75" customHeight="1" x14ac:dyDescent="0.25">
      <c r="B33" s="21"/>
      <c r="D33" s="27"/>
    </row>
    <row r="34" spans="1:137" s="1" customFormat="1" ht="21.75" customHeight="1" x14ac:dyDescent="0.25">
      <c r="A34" s="4"/>
      <c r="B34" s="21"/>
      <c r="C34" s="28" t="s">
        <v>64</v>
      </c>
      <c r="D34" s="29">
        <f t="shared" ref="D34:O34" si="0">SUM(D5:D33)</f>
        <v>0</v>
      </c>
      <c r="E34" s="29">
        <f t="shared" si="0"/>
        <v>10598.96</v>
      </c>
      <c r="F34" s="29">
        <f t="shared" si="0"/>
        <v>100968.65000000001</v>
      </c>
      <c r="G34" s="29">
        <f t="shared" si="0"/>
        <v>65858.48000000001</v>
      </c>
      <c r="H34" s="29">
        <f t="shared" si="0"/>
        <v>55104.45</v>
      </c>
      <c r="I34" s="29">
        <f t="shared" si="0"/>
        <v>52703.41</v>
      </c>
      <c r="J34" s="29">
        <f t="shared" si="0"/>
        <v>60080.91</v>
      </c>
      <c r="K34" s="29">
        <f t="shared" si="0"/>
        <v>55561.91</v>
      </c>
      <c r="L34" s="29">
        <f t="shared" si="0"/>
        <v>59884.200000000004</v>
      </c>
      <c r="M34" s="29">
        <f t="shared" si="0"/>
        <v>71666.849999999991</v>
      </c>
      <c r="N34" s="29">
        <f t="shared" si="0"/>
        <v>107002.37</v>
      </c>
      <c r="O34" s="29">
        <f t="shared" si="0"/>
        <v>0</v>
      </c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</row>
    <row r="35" spans="1:137" s="1" customFormat="1" ht="21.75" customHeight="1" x14ac:dyDescent="0.25">
      <c r="A35" s="23"/>
      <c r="B35" s="30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</row>
    <row r="36" spans="1:137" ht="21.75" customHeight="1" x14ac:dyDescent="0.25">
      <c r="A36" s="4">
        <v>1970498065</v>
      </c>
      <c r="B36" s="18" t="s">
        <v>18</v>
      </c>
      <c r="C36" s="6" t="s">
        <v>19</v>
      </c>
      <c r="D36" s="16" t="s">
        <v>99</v>
      </c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</row>
    <row r="37" spans="1:137" s="1" customFormat="1" ht="21.75" customHeight="1" x14ac:dyDescent="0.25">
      <c r="A37" s="4"/>
      <c r="B37" s="5"/>
      <c r="C37" s="6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</row>
    <row r="38" spans="1:137" s="1" customFormat="1" ht="21.75" customHeight="1" x14ac:dyDescent="0.25">
      <c r="A38" s="44" t="s">
        <v>80</v>
      </c>
      <c r="B38" s="5"/>
      <c r="C38" s="28"/>
      <c r="D38" s="16"/>
      <c r="E38" s="16"/>
      <c r="F38" s="12">
        <v>45204</v>
      </c>
      <c r="G38" s="12">
        <v>45237</v>
      </c>
      <c r="H38" s="12">
        <v>45274</v>
      </c>
      <c r="I38" s="12">
        <v>45309</v>
      </c>
      <c r="J38" s="12">
        <v>45329</v>
      </c>
      <c r="K38" s="12">
        <v>45358</v>
      </c>
      <c r="L38" s="12">
        <v>45391</v>
      </c>
      <c r="M38" s="16"/>
      <c r="N38" s="16"/>
      <c r="O38" s="16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</row>
    <row r="39" spans="1:137" s="51" customFormat="1" ht="21.75" customHeight="1" x14ac:dyDescent="0.25">
      <c r="A39" s="47"/>
      <c r="B39" s="48"/>
      <c r="C39" s="49"/>
      <c r="D39" s="50"/>
      <c r="K39" s="51">
        <v>45352</v>
      </c>
      <c r="L39" s="51">
        <v>45383</v>
      </c>
    </row>
    <row r="40" spans="1:137" s="8" customFormat="1" ht="21.75" customHeight="1" x14ac:dyDescent="0.25">
      <c r="A40" s="31" t="s">
        <v>60</v>
      </c>
      <c r="B40" s="32">
        <v>1006983213</v>
      </c>
      <c r="C40" s="33" t="s">
        <v>61</v>
      </c>
      <c r="D40" s="64" t="s">
        <v>90</v>
      </c>
      <c r="E40" s="34"/>
      <c r="F40" s="34">
        <v>10.84</v>
      </c>
      <c r="G40" s="34">
        <v>45.86</v>
      </c>
      <c r="H40" s="34">
        <v>47.68</v>
      </c>
      <c r="I40" s="34">
        <v>52.32</v>
      </c>
      <c r="J40" s="34">
        <v>57.65</v>
      </c>
      <c r="K40" s="34">
        <v>53.88</v>
      </c>
      <c r="L40" s="34">
        <f>57.18-55.17</f>
        <v>2.009999999999998</v>
      </c>
      <c r="M40" s="34"/>
      <c r="N40" s="34"/>
      <c r="O40" s="34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</row>
    <row r="41" spans="1:137" ht="21.75" customHeight="1" x14ac:dyDescent="0.25">
      <c r="A41" s="17"/>
      <c r="B41" s="22"/>
      <c r="D41" s="26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</row>
    <row r="42" spans="1:137" s="10" customFormat="1" ht="21.75" customHeight="1" x14ac:dyDescent="0.25">
      <c r="A42" s="35"/>
      <c r="B42" s="36"/>
      <c r="C42" s="37"/>
      <c r="D42" s="38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</row>
    <row r="43" spans="1:137" s="1" customFormat="1" ht="21.75" customHeight="1" x14ac:dyDescent="0.25">
      <c r="A43" s="44" t="s">
        <v>82</v>
      </c>
      <c r="B43" s="45"/>
      <c r="C43" s="37"/>
      <c r="D43" s="16"/>
      <c r="E43" s="16"/>
      <c r="F43" s="12">
        <v>45204</v>
      </c>
      <c r="G43" s="12">
        <v>45237</v>
      </c>
      <c r="H43" s="12">
        <v>45274</v>
      </c>
      <c r="I43" s="12">
        <v>45307</v>
      </c>
      <c r="J43" s="12">
        <v>45329</v>
      </c>
      <c r="K43" s="12">
        <v>45358</v>
      </c>
      <c r="L43" s="12">
        <v>45391</v>
      </c>
      <c r="M43" s="12"/>
      <c r="N43" s="12"/>
      <c r="O43" s="16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</row>
    <row r="44" spans="1:137" s="1" customFormat="1" ht="21.75" customHeight="1" x14ac:dyDescent="0.25">
      <c r="A44" s="44"/>
      <c r="B44" s="45"/>
      <c r="C44" s="37"/>
      <c r="D44" s="16"/>
      <c r="E44" s="16"/>
      <c r="F44" s="12"/>
      <c r="G44" s="12"/>
      <c r="H44" s="12"/>
      <c r="I44" s="12"/>
      <c r="J44" s="12"/>
      <c r="K44" s="12">
        <v>45352</v>
      </c>
      <c r="L44" s="12">
        <v>45383</v>
      </c>
      <c r="M44" s="12"/>
      <c r="N44" s="12"/>
      <c r="O44" s="16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</row>
    <row r="45" spans="1:137" s="10" customFormat="1" ht="21.75" customHeight="1" x14ac:dyDescent="0.25">
      <c r="A45" s="35">
        <v>5637729975</v>
      </c>
      <c r="B45" s="36">
        <v>1010415697</v>
      </c>
      <c r="C45" s="37" t="s">
        <v>62</v>
      </c>
      <c r="D45" s="38" t="s">
        <v>90</v>
      </c>
      <c r="E45" s="39"/>
      <c r="F45" s="39">
        <v>2933.36</v>
      </c>
      <c r="G45" s="39">
        <v>2153.3200000000002</v>
      </c>
      <c r="H45" s="39">
        <v>838.62</v>
      </c>
      <c r="I45" s="39">
        <v>1411.82</v>
      </c>
      <c r="J45" s="39">
        <v>1777.58</v>
      </c>
      <c r="K45" s="39">
        <v>1694.61</v>
      </c>
      <c r="L45" s="39">
        <v>1583.17</v>
      </c>
      <c r="M45" s="39"/>
      <c r="N45" s="39"/>
      <c r="O45" s="3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</row>
    <row r="46" spans="1:137" s="10" customFormat="1" ht="21.75" customHeight="1" x14ac:dyDescent="0.25">
      <c r="A46" s="35"/>
      <c r="B46" s="36"/>
      <c r="C46" s="40" t="s">
        <v>78</v>
      </c>
      <c r="D46" s="38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</row>
    <row r="47" spans="1:137" s="1" customFormat="1" ht="21.75" customHeight="1" x14ac:dyDescent="0.25">
      <c r="A47" s="44" t="s">
        <v>81</v>
      </c>
      <c r="B47" s="5"/>
      <c r="C47" s="28"/>
      <c r="D47" s="16"/>
      <c r="E47" s="16"/>
      <c r="F47" s="12">
        <v>45204</v>
      </c>
      <c r="G47" s="12">
        <v>45237</v>
      </c>
      <c r="H47" s="12">
        <v>45274</v>
      </c>
      <c r="I47" s="12">
        <v>45309</v>
      </c>
      <c r="J47" s="12">
        <v>45329</v>
      </c>
      <c r="K47" s="12">
        <v>45358</v>
      </c>
      <c r="L47" s="12">
        <v>45391</v>
      </c>
      <c r="M47" s="12"/>
      <c r="N47" s="12"/>
      <c r="O47" s="1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</row>
    <row r="48" spans="1:137" s="1" customFormat="1" ht="21.75" customHeight="1" x14ac:dyDescent="0.25">
      <c r="A48" s="44"/>
      <c r="B48" s="5"/>
      <c r="C48" s="28"/>
      <c r="D48" s="16"/>
      <c r="E48" s="16"/>
      <c r="F48" s="12"/>
      <c r="G48" s="12"/>
      <c r="H48" s="12"/>
      <c r="I48" s="12"/>
      <c r="J48" s="12"/>
      <c r="K48" s="12">
        <v>45352</v>
      </c>
      <c r="L48" s="12">
        <v>45383</v>
      </c>
      <c r="M48" s="12"/>
      <c r="N48" s="12"/>
      <c r="O48" s="1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</row>
    <row r="49" spans="1:137" ht="21.75" customHeight="1" x14ac:dyDescent="0.25">
      <c r="A49" s="4">
        <v>4498081920</v>
      </c>
      <c r="B49" s="21">
        <v>1010409656</v>
      </c>
      <c r="C49" s="6" t="s">
        <v>63</v>
      </c>
      <c r="D49" s="38" t="s">
        <v>90</v>
      </c>
      <c r="E49" s="19"/>
      <c r="F49" s="19">
        <v>2520.96</v>
      </c>
      <c r="G49" s="19">
        <v>3925.35</v>
      </c>
      <c r="H49" s="19">
        <v>2089.89</v>
      </c>
      <c r="I49" s="19">
        <v>2442.09</v>
      </c>
      <c r="J49" s="19">
        <v>2685.25</v>
      </c>
      <c r="K49" s="19">
        <v>2288.33</v>
      </c>
      <c r="L49" s="19">
        <v>2324.1999999999998</v>
      </c>
      <c r="M49" s="19"/>
      <c r="N49" s="19"/>
      <c r="O49" s="19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</row>
    <row r="50" spans="1:137" s="1" customFormat="1" ht="21.75" customHeight="1" x14ac:dyDescent="0.25">
      <c r="A50" s="4"/>
      <c r="B50" s="5"/>
      <c r="C50" s="41" t="s">
        <v>70</v>
      </c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</row>
    <row r="51" spans="1:137" s="1" customFormat="1" ht="21.75" customHeight="1" x14ac:dyDescent="0.25">
      <c r="A51" s="4"/>
      <c r="B51" s="5"/>
      <c r="C51" s="28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</row>
    <row r="52" spans="1:137" s="1" customFormat="1" ht="21.75" customHeight="1" x14ac:dyDescent="0.25">
      <c r="A52" s="4"/>
      <c r="B52" s="5"/>
      <c r="C52" s="28" t="s">
        <v>79</v>
      </c>
      <c r="G52" s="16"/>
      <c r="H52" s="16"/>
      <c r="I52" s="16"/>
      <c r="J52" s="16"/>
      <c r="K52" s="16"/>
      <c r="L52" s="16"/>
      <c r="M52" s="16"/>
      <c r="N52" s="16"/>
      <c r="O52" s="16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</row>
    <row r="53" spans="1:137" s="1" customFormat="1" ht="21.75" customHeight="1" x14ac:dyDescent="0.25">
      <c r="A53" s="4"/>
      <c r="B53" s="5"/>
      <c r="C53" s="28" t="s">
        <v>65</v>
      </c>
      <c r="D53" s="16" t="str">
        <f t="shared" ref="D53:O53" si="1">D40</f>
        <v xml:space="preserve">May bill - moved charges </v>
      </c>
      <c r="E53" s="16">
        <f t="shared" si="1"/>
        <v>0</v>
      </c>
      <c r="F53" s="16">
        <f t="shared" si="1"/>
        <v>10.84</v>
      </c>
      <c r="G53" s="16">
        <f t="shared" si="1"/>
        <v>45.86</v>
      </c>
      <c r="H53" s="16">
        <f t="shared" si="1"/>
        <v>47.68</v>
      </c>
      <c r="I53" s="16">
        <f t="shared" si="1"/>
        <v>52.32</v>
      </c>
      <c r="J53" s="16">
        <f t="shared" si="1"/>
        <v>57.65</v>
      </c>
      <c r="K53" s="16">
        <f t="shared" si="1"/>
        <v>53.88</v>
      </c>
      <c r="L53" s="16">
        <f t="shared" si="1"/>
        <v>2.009999999999998</v>
      </c>
      <c r="M53" s="16">
        <f t="shared" si="1"/>
        <v>0</v>
      </c>
      <c r="N53" s="16">
        <f t="shared" si="1"/>
        <v>0</v>
      </c>
      <c r="O53" s="16">
        <f t="shared" si="1"/>
        <v>0</v>
      </c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</row>
    <row r="54" spans="1:137" s="1" customFormat="1" ht="21.75" customHeight="1" x14ac:dyDescent="0.25">
      <c r="A54" s="4"/>
      <c r="B54" s="5"/>
      <c r="C54" s="28" t="s">
        <v>66</v>
      </c>
      <c r="D54" s="16" t="str">
        <f t="shared" ref="D54:O54" si="2">D49</f>
        <v xml:space="preserve">May bill - moved charges </v>
      </c>
      <c r="E54" s="16">
        <f t="shared" si="2"/>
        <v>0</v>
      </c>
      <c r="F54" s="16">
        <f t="shared" si="2"/>
        <v>2520.96</v>
      </c>
      <c r="G54" s="16">
        <f t="shared" si="2"/>
        <v>3925.35</v>
      </c>
      <c r="H54" s="16">
        <f t="shared" si="2"/>
        <v>2089.89</v>
      </c>
      <c r="I54" s="16">
        <f t="shared" si="2"/>
        <v>2442.09</v>
      </c>
      <c r="J54" s="16">
        <f t="shared" si="2"/>
        <v>2685.25</v>
      </c>
      <c r="K54" s="16">
        <f t="shared" si="2"/>
        <v>2288.33</v>
      </c>
      <c r="L54" s="16">
        <f t="shared" si="2"/>
        <v>2324.1999999999998</v>
      </c>
      <c r="M54" s="16">
        <f t="shared" si="2"/>
        <v>0</v>
      </c>
      <c r="N54" s="16">
        <f t="shared" si="2"/>
        <v>0</v>
      </c>
      <c r="O54" s="16">
        <f t="shared" si="2"/>
        <v>0</v>
      </c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</row>
    <row r="55" spans="1:137" s="1" customFormat="1" ht="21.75" customHeight="1" x14ac:dyDescent="0.25">
      <c r="A55" s="4"/>
      <c r="B55" s="5"/>
      <c r="C55" s="28" t="s">
        <v>67</v>
      </c>
      <c r="D55" s="16">
        <f t="shared" ref="D55:O55" si="3">SUM(D5:D31)</f>
        <v>0</v>
      </c>
      <c r="E55" s="16">
        <f t="shared" si="3"/>
        <v>10598.96</v>
      </c>
      <c r="F55" s="16">
        <f t="shared" si="3"/>
        <v>100968.65000000001</v>
      </c>
      <c r="G55" s="16">
        <f t="shared" si="3"/>
        <v>65858.48000000001</v>
      </c>
      <c r="H55" s="16">
        <f t="shared" si="3"/>
        <v>55104.45</v>
      </c>
      <c r="I55" s="16">
        <f t="shared" si="3"/>
        <v>52703.41</v>
      </c>
      <c r="J55" s="16">
        <f t="shared" si="3"/>
        <v>60080.91</v>
      </c>
      <c r="K55" s="16">
        <f t="shared" si="3"/>
        <v>55561.91</v>
      </c>
      <c r="L55" s="16">
        <f t="shared" si="3"/>
        <v>59884.200000000004</v>
      </c>
      <c r="M55" s="16">
        <f t="shared" si="3"/>
        <v>71666.849999999991</v>
      </c>
      <c r="N55" s="16">
        <f t="shared" si="3"/>
        <v>107002.37</v>
      </c>
      <c r="O55" s="16">
        <f t="shared" si="3"/>
        <v>0</v>
      </c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</row>
    <row r="56" spans="1:137" s="1" customFormat="1" ht="21.75" customHeight="1" x14ac:dyDescent="0.25">
      <c r="A56" s="4"/>
      <c r="B56" s="5"/>
      <c r="C56" s="28" t="s">
        <v>68</v>
      </c>
      <c r="D56" s="16" t="str">
        <f t="shared" ref="D56:O56" si="4">D45</f>
        <v xml:space="preserve">May bill - moved charges </v>
      </c>
      <c r="E56" s="16">
        <f t="shared" si="4"/>
        <v>0</v>
      </c>
      <c r="F56" s="16">
        <f t="shared" si="4"/>
        <v>2933.36</v>
      </c>
      <c r="G56" s="16">
        <f t="shared" si="4"/>
        <v>2153.3200000000002</v>
      </c>
      <c r="H56" s="16">
        <f t="shared" si="4"/>
        <v>838.62</v>
      </c>
      <c r="I56" s="16">
        <f t="shared" si="4"/>
        <v>1411.82</v>
      </c>
      <c r="J56" s="16">
        <f t="shared" si="4"/>
        <v>1777.58</v>
      </c>
      <c r="K56" s="16">
        <f t="shared" si="4"/>
        <v>1694.61</v>
      </c>
      <c r="L56" s="16">
        <f t="shared" si="4"/>
        <v>1583.17</v>
      </c>
      <c r="M56" s="16">
        <f t="shared" si="4"/>
        <v>0</v>
      </c>
      <c r="N56" s="16">
        <f t="shared" si="4"/>
        <v>0</v>
      </c>
      <c r="O56" s="16">
        <f t="shared" si="4"/>
        <v>0</v>
      </c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</row>
    <row r="57" spans="1:137" s="1" customFormat="1" ht="21.75" customHeight="1" x14ac:dyDescent="0.25">
      <c r="A57" s="4"/>
      <c r="B57" s="5"/>
      <c r="C57" s="28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</row>
    <row r="58" spans="1:137" s="1" customFormat="1" ht="21.75" customHeight="1" x14ac:dyDescent="0.25">
      <c r="A58" s="43" t="s">
        <v>9</v>
      </c>
      <c r="B58" s="5"/>
      <c r="C58" s="28" t="s">
        <v>69</v>
      </c>
      <c r="D58" s="16">
        <f>SUM(D53:D56)</f>
        <v>0</v>
      </c>
      <c r="E58" s="16">
        <f>SUM(E52:E56)</f>
        <v>10598.96</v>
      </c>
      <c r="F58" s="16">
        <f t="shared" ref="F58:H58" si="5">SUM(F52:F56)</f>
        <v>106433.81000000001</v>
      </c>
      <c r="G58" s="16">
        <f t="shared" si="5"/>
        <v>71983.010000000024</v>
      </c>
      <c r="H58" s="16">
        <f t="shared" si="5"/>
        <v>58080.639999999999</v>
      </c>
      <c r="I58" s="16">
        <f>SUM(I53:I56)</f>
        <v>56609.640000000007</v>
      </c>
      <c r="J58" s="16">
        <f t="shared" ref="J58:O58" si="6">SUM(J53:J56)</f>
        <v>64601.390000000007</v>
      </c>
      <c r="K58" s="16">
        <f t="shared" si="6"/>
        <v>59598.73</v>
      </c>
      <c r="L58" s="16">
        <f t="shared" si="6"/>
        <v>63793.58</v>
      </c>
      <c r="M58" s="16">
        <f t="shared" si="6"/>
        <v>71666.849999999991</v>
      </c>
      <c r="N58" s="16">
        <f t="shared" si="6"/>
        <v>107002.37</v>
      </c>
      <c r="O58" s="16">
        <f t="shared" si="6"/>
        <v>0</v>
      </c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</row>
    <row r="59" spans="1:137" s="1" customFormat="1" ht="21.75" customHeight="1" x14ac:dyDescent="0.25">
      <c r="A59" s="4"/>
      <c r="B59" s="5"/>
      <c r="C59" s="6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</row>
    <row r="40747" spans="1:137" s="5" customFormat="1" ht="21.75" customHeight="1" x14ac:dyDescent="0.25">
      <c r="A40747" s="4">
        <f>SUM(A1:A40746)</f>
        <v>92455077246</v>
      </c>
      <c r="C40747" s="6"/>
      <c r="D40747" s="1"/>
      <c r="E40747" s="1"/>
      <c r="F40747" s="1"/>
      <c r="G40747" s="1"/>
      <c r="H40747" s="1"/>
      <c r="I40747" s="1"/>
      <c r="J40747" s="1"/>
      <c r="K40747" s="1"/>
      <c r="L40747" s="1"/>
      <c r="M40747" s="1"/>
      <c r="N40747" s="1"/>
      <c r="O40747" s="1"/>
      <c r="P40747" s="1"/>
      <c r="Q40747" s="1"/>
      <c r="R40747" s="1"/>
      <c r="S40747" s="1"/>
      <c r="T40747" s="1"/>
      <c r="U40747" s="1"/>
      <c r="V40747" s="1"/>
      <c r="W40747" s="1"/>
      <c r="X40747" s="1"/>
      <c r="Y40747" s="1"/>
      <c r="Z40747" s="1"/>
      <c r="AA40747" s="1"/>
      <c r="AB40747" s="1"/>
      <c r="AC40747" s="1"/>
      <c r="AD40747" s="1"/>
      <c r="AE40747" s="1"/>
      <c r="AF40747" s="1"/>
      <c r="AG40747" s="1"/>
      <c r="AH40747" s="1"/>
      <c r="AI40747" s="1"/>
      <c r="AJ40747" s="1"/>
      <c r="AK40747" s="1"/>
      <c r="AL40747" s="1"/>
      <c r="AM40747" s="1"/>
      <c r="AN40747" s="1"/>
      <c r="AO40747" s="1"/>
      <c r="AP40747" s="1"/>
      <c r="AQ40747" s="1"/>
      <c r="AR40747" s="1"/>
      <c r="AS40747" s="1"/>
      <c r="AT40747" s="1"/>
      <c r="AU40747" s="1"/>
      <c r="AV40747" s="1"/>
      <c r="AW40747" s="1"/>
      <c r="AX40747" s="1"/>
      <c r="AY40747" s="1"/>
      <c r="AZ40747" s="1"/>
      <c r="BA40747" s="1"/>
      <c r="BB40747" s="1"/>
      <c r="BC40747" s="1"/>
      <c r="BD40747" s="1"/>
      <c r="BE40747" s="1"/>
      <c r="BF40747" s="1"/>
      <c r="BG40747" s="1"/>
      <c r="BH40747" s="1"/>
      <c r="BI40747" s="1"/>
      <c r="BJ40747" s="1"/>
      <c r="BK40747" s="1"/>
      <c r="BL40747" s="1"/>
      <c r="BM40747" s="1"/>
      <c r="BN40747" s="1"/>
      <c r="BO40747" s="1"/>
      <c r="BP40747" s="1"/>
      <c r="BQ40747" s="1"/>
      <c r="BR40747" s="1"/>
      <c r="BS40747" s="1"/>
      <c r="BT40747" s="1"/>
      <c r="BU40747" s="1"/>
      <c r="BV40747" s="1"/>
      <c r="BW40747" s="1"/>
      <c r="BX40747" s="1"/>
      <c r="BY40747" s="1"/>
      <c r="BZ40747" s="1"/>
      <c r="CA40747" s="1"/>
      <c r="CB40747" s="1"/>
      <c r="CC40747" s="1"/>
      <c r="CD40747" s="1"/>
      <c r="CE40747" s="1"/>
      <c r="CF40747" s="1"/>
      <c r="CG40747" s="1"/>
      <c r="CH40747" s="1"/>
      <c r="CI40747" s="1"/>
      <c r="CJ40747" s="1"/>
      <c r="CK40747" s="1"/>
      <c r="CL40747" s="1"/>
      <c r="CM40747" s="1"/>
      <c r="CN40747" s="1"/>
      <c r="CO40747" s="1"/>
      <c r="CP40747" s="1"/>
      <c r="CQ40747" s="1"/>
      <c r="CR40747" s="1"/>
      <c r="CS40747" s="1"/>
      <c r="CT40747" s="1"/>
      <c r="CU40747" s="1"/>
      <c r="CV40747" s="1"/>
      <c r="CW40747" s="1"/>
      <c r="CX40747" s="1"/>
      <c r="CY40747" s="2"/>
      <c r="CZ40747" s="2"/>
      <c r="DA40747" s="2"/>
      <c r="DB40747" s="2"/>
      <c r="DC40747" s="2"/>
      <c r="DD40747" s="2"/>
      <c r="DE40747" s="2"/>
      <c r="DF40747" s="2"/>
      <c r="DG40747" s="2"/>
      <c r="DH40747" s="2"/>
      <c r="DI40747" s="2"/>
      <c r="DJ40747" s="2"/>
      <c r="DK40747" s="2"/>
      <c r="DL40747" s="2"/>
      <c r="DM40747" s="2"/>
      <c r="DN40747" s="2"/>
      <c r="DO40747" s="2"/>
      <c r="DP40747" s="2"/>
      <c r="DQ40747" s="2"/>
      <c r="DR40747" s="2"/>
      <c r="DS40747" s="2"/>
      <c r="DT40747" s="2"/>
      <c r="DU40747" s="2"/>
      <c r="DV40747" s="2"/>
      <c r="DW40747" s="2"/>
      <c r="DX40747" s="2"/>
      <c r="DY40747" s="2"/>
      <c r="DZ40747" s="2"/>
      <c r="EA40747" s="2"/>
      <c r="EB40747" s="2"/>
      <c r="EC40747" s="2"/>
      <c r="ED40747" s="2"/>
      <c r="EE40747" s="2"/>
      <c r="EF40747" s="2"/>
      <c r="EG40747" s="2"/>
    </row>
  </sheetData>
  <mergeCells count="1">
    <mergeCell ref="A1:D1"/>
  </mergeCells>
  <pageMargins left="1" right="0" top="1" bottom="1" header="0" footer="0"/>
  <pageSetup scale="39" firstPageNumber="6" fitToHeight="2" orientation="landscape" r:id="rId1"/>
  <headerFooter alignWithMargins="0">
    <oddFooter>&amp;L&amp;8&amp;F  &amp;A&amp;R&amp;8&amp;D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91C00-374D-4B3F-8661-617DA0F73105}">
  <sheetPr>
    <pageSetUpPr fitToPage="1"/>
  </sheetPr>
  <dimension ref="A1:EG40723"/>
  <sheetViews>
    <sheetView tabSelected="1" topLeftCell="A14" zoomScale="90" zoomScaleNormal="90" workbookViewId="0">
      <selection activeCell="I37" sqref="I37"/>
    </sheetView>
  </sheetViews>
  <sheetFormatPr defaultColWidth="16.36328125" defaultRowHeight="21.75" customHeight="1" x14ac:dyDescent="0.25"/>
  <cols>
    <col min="1" max="1" width="12" style="4" customWidth="1"/>
    <col min="2" max="2" width="14.08984375" style="5" customWidth="1"/>
    <col min="3" max="3" width="52.1796875" style="6" customWidth="1"/>
    <col min="4" max="15" width="15.453125" style="1" customWidth="1"/>
    <col min="16" max="102" width="16.36328125" style="1"/>
    <col min="103" max="16384" width="16.36328125" style="2"/>
  </cols>
  <sheetData>
    <row r="1" spans="1:137" ht="39.75" customHeight="1" x14ac:dyDescent="0.25">
      <c r="A1" s="83" t="s">
        <v>98</v>
      </c>
      <c r="B1" s="83"/>
      <c r="C1" s="66" t="s">
        <v>101</v>
      </c>
      <c r="D1" s="80">
        <v>45488</v>
      </c>
      <c r="E1" s="79">
        <v>45523</v>
      </c>
      <c r="F1" s="67">
        <v>45553</v>
      </c>
      <c r="G1" s="67">
        <v>45579</v>
      </c>
      <c r="H1" s="67">
        <v>45602</v>
      </c>
      <c r="I1" s="67">
        <v>45638</v>
      </c>
      <c r="J1" s="67">
        <v>45672</v>
      </c>
      <c r="K1" s="67">
        <v>45698</v>
      </c>
      <c r="L1" s="67"/>
      <c r="M1" s="67"/>
      <c r="N1" s="67"/>
      <c r="O1" s="67"/>
    </row>
    <row r="2" spans="1:137" s="68" customFormat="1" ht="24" customHeight="1" x14ac:dyDescent="0.25">
      <c r="A2" s="70" t="s">
        <v>0</v>
      </c>
      <c r="B2" s="71" t="s">
        <v>1</v>
      </c>
      <c r="C2" s="72" t="s">
        <v>2</v>
      </c>
      <c r="D2" s="73">
        <v>45474</v>
      </c>
      <c r="E2" s="73">
        <v>45505</v>
      </c>
      <c r="F2" s="73">
        <v>45536</v>
      </c>
      <c r="G2" s="73">
        <v>45566</v>
      </c>
      <c r="H2" s="73">
        <v>45597</v>
      </c>
      <c r="I2" s="73">
        <v>45627</v>
      </c>
      <c r="J2" s="73">
        <v>45658</v>
      </c>
      <c r="K2" s="73">
        <v>45689</v>
      </c>
      <c r="L2" s="73">
        <v>45717</v>
      </c>
      <c r="M2" s="73">
        <v>45748</v>
      </c>
      <c r="N2" s="73">
        <v>45778</v>
      </c>
      <c r="O2" s="73">
        <v>45809</v>
      </c>
      <c r="P2" s="71"/>
    </row>
    <row r="3" spans="1:137" s="69" customFormat="1" ht="24" customHeight="1" x14ac:dyDescent="0.25">
      <c r="A3" s="74"/>
      <c r="B3" s="75"/>
      <c r="C3" s="76" t="s">
        <v>102</v>
      </c>
      <c r="D3" s="77">
        <v>45484</v>
      </c>
      <c r="E3" s="77">
        <v>45516</v>
      </c>
      <c r="F3" s="77">
        <v>45538</v>
      </c>
      <c r="G3" s="77">
        <v>45566</v>
      </c>
      <c r="H3" s="77">
        <v>45597</v>
      </c>
      <c r="I3" s="77">
        <v>45628</v>
      </c>
      <c r="J3" s="77">
        <v>45659</v>
      </c>
      <c r="K3" s="77">
        <v>45691</v>
      </c>
      <c r="L3" s="77"/>
      <c r="M3" s="77"/>
      <c r="N3" s="77"/>
      <c r="O3" s="77"/>
      <c r="P3" s="75"/>
    </row>
    <row r="4" spans="1:137" ht="21" customHeight="1" x14ac:dyDescent="0.25">
      <c r="A4" s="15" t="s">
        <v>9</v>
      </c>
      <c r="D4" s="16"/>
      <c r="CX4" s="2"/>
    </row>
    <row r="5" spans="1:137" ht="21.75" customHeight="1" x14ac:dyDescent="0.25">
      <c r="A5" s="17">
        <v>5435712361</v>
      </c>
      <c r="B5" s="20">
        <v>1010124877</v>
      </c>
      <c r="C5" s="6" t="s">
        <v>12</v>
      </c>
      <c r="D5" s="16">
        <v>10874.36</v>
      </c>
      <c r="E5" s="19">
        <v>10585.44</v>
      </c>
      <c r="F5" s="1">
        <v>10915.08</v>
      </c>
      <c r="G5" s="19">
        <v>9594.81</v>
      </c>
      <c r="H5" s="19">
        <v>6753.25</v>
      </c>
      <c r="I5" s="19">
        <v>5400.61</v>
      </c>
      <c r="J5" s="19">
        <v>6198.59</v>
      </c>
      <c r="K5" s="19">
        <v>6121.94</v>
      </c>
      <c r="L5" s="19"/>
      <c r="M5" s="19"/>
      <c r="N5" s="19"/>
      <c r="O5" s="19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</row>
    <row r="6" spans="1:137" ht="21.75" customHeight="1" x14ac:dyDescent="0.25">
      <c r="A6" s="17">
        <v>5435712397</v>
      </c>
      <c r="B6" s="20">
        <v>1006728010</v>
      </c>
      <c r="C6" s="6" t="s">
        <v>14</v>
      </c>
      <c r="D6" s="16">
        <v>12040.41</v>
      </c>
      <c r="E6" s="19">
        <v>12255.86</v>
      </c>
      <c r="F6" s="19">
        <v>12770.27</v>
      </c>
      <c r="G6" s="19">
        <v>11218.25</v>
      </c>
      <c r="H6" s="19">
        <v>7029.43</v>
      </c>
      <c r="I6" s="19">
        <v>5282.62</v>
      </c>
      <c r="J6" s="19">
        <v>2859.95</v>
      </c>
      <c r="K6" s="19">
        <v>2165.0100000000002</v>
      </c>
      <c r="L6" s="19"/>
      <c r="M6" s="19"/>
      <c r="N6" s="19"/>
      <c r="O6" s="19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</row>
    <row r="7" spans="1:137" ht="21.75" customHeight="1" x14ac:dyDescent="0.25">
      <c r="A7" s="17">
        <v>5435712158</v>
      </c>
      <c r="B7" s="20">
        <v>1004455769</v>
      </c>
      <c r="C7" s="6" t="s">
        <v>17</v>
      </c>
      <c r="D7" s="16">
        <v>8791.0499999999993</v>
      </c>
      <c r="E7" s="19">
        <v>8974.8700000000008</v>
      </c>
      <c r="F7" s="19">
        <v>7887.82</v>
      </c>
      <c r="G7" s="19">
        <v>8738.5400000000009</v>
      </c>
      <c r="H7" s="19">
        <v>8509.7999999999993</v>
      </c>
      <c r="I7" s="19">
        <v>5793.78</v>
      </c>
      <c r="J7" s="19">
        <v>4417.42</v>
      </c>
      <c r="K7" s="19">
        <v>4543.3500000000004</v>
      </c>
      <c r="L7" s="19"/>
      <c r="M7" s="19"/>
      <c r="N7" s="19"/>
      <c r="O7" s="19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</row>
    <row r="8" spans="1:137" ht="21.75" customHeight="1" x14ac:dyDescent="0.25">
      <c r="A8" s="17">
        <v>5439753585</v>
      </c>
      <c r="B8" s="20">
        <v>1010011559</v>
      </c>
      <c r="C8" s="6" t="s">
        <v>20</v>
      </c>
      <c r="D8" s="16">
        <v>2658.63</v>
      </c>
      <c r="E8" s="19">
        <v>3456.75</v>
      </c>
      <c r="F8" s="19">
        <v>5427.12</v>
      </c>
      <c r="G8" s="19">
        <v>3288.07</v>
      </c>
      <c r="H8" s="19">
        <v>2763.56</v>
      </c>
      <c r="I8" s="19">
        <v>696.62</v>
      </c>
      <c r="J8" s="19">
        <v>626.17999999999995</v>
      </c>
      <c r="K8" s="19">
        <v>678.64</v>
      </c>
      <c r="L8" s="19"/>
      <c r="M8" s="19"/>
      <c r="N8" s="19"/>
      <c r="O8" s="19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</row>
    <row r="9" spans="1:137" ht="21.75" customHeight="1" x14ac:dyDescent="0.25">
      <c r="A9" s="4">
        <v>5437657817</v>
      </c>
      <c r="B9" s="21">
        <v>1009501111</v>
      </c>
      <c r="C9" s="6" t="s">
        <v>21</v>
      </c>
      <c r="D9" s="16">
        <v>9058.58</v>
      </c>
      <c r="E9" s="19">
        <v>9003.5300000000007</v>
      </c>
      <c r="F9" s="19">
        <v>8909.2999999999993</v>
      </c>
      <c r="G9" s="19">
        <v>7986.74</v>
      </c>
      <c r="H9" s="19">
        <v>5827.04</v>
      </c>
      <c r="I9" s="19">
        <v>4384.2700000000004</v>
      </c>
      <c r="J9" s="19">
        <v>3283.9</v>
      </c>
      <c r="K9" s="19">
        <v>3981.24</v>
      </c>
      <c r="L9" s="19"/>
      <c r="M9" s="19"/>
      <c r="N9" s="19"/>
      <c r="O9" s="19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</row>
    <row r="10" spans="1:137" ht="21.75" customHeight="1" x14ac:dyDescent="0.25">
      <c r="A10" s="17">
        <v>5435712688</v>
      </c>
      <c r="B10" s="20">
        <v>1010044120</v>
      </c>
      <c r="C10" s="6" t="s">
        <v>23</v>
      </c>
      <c r="D10" s="16">
        <v>864.35</v>
      </c>
      <c r="E10" s="19">
        <v>858.34</v>
      </c>
      <c r="F10" s="19">
        <v>925.38</v>
      </c>
      <c r="G10" s="19">
        <v>586.44000000000005</v>
      </c>
      <c r="H10" s="19">
        <v>520.25</v>
      </c>
      <c r="I10" s="19">
        <v>114.7</v>
      </c>
      <c r="J10" s="19">
        <v>56.24</v>
      </c>
      <c r="K10" s="19">
        <v>58.51</v>
      </c>
      <c r="L10" s="19"/>
      <c r="M10" s="19"/>
      <c r="N10" s="19"/>
      <c r="O10" s="19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</row>
    <row r="11" spans="1:137" ht="21.75" customHeight="1" x14ac:dyDescent="0.25">
      <c r="A11" s="17">
        <v>5435712567</v>
      </c>
      <c r="B11" s="20">
        <v>1004464246</v>
      </c>
      <c r="C11" s="6" t="s">
        <v>26</v>
      </c>
      <c r="D11" s="16">
        <v>244.38</v>
      </c>
      <c r="E11" s="19">
        <v>235.35</v>
      </c>
      <c r="F11" s="19">
        <v>267.8</v>
      </c>
      <c r="G11" s="19">
        <v>183.52</v>
      </c>
      <c r="H11" s="19">
        <v>278.44</v>
      </c>
      <c r="I11" s="19">
        <v>332.33</v>
      </c>
      <c r="J11" s="19">
        <v>334.88</v>
      </c>
      <c r="K11" s="19">
        <v>352.51</v>
      </c>
      <c r="L11" s="19"/>
      <c r="M11" s="19"/>
      <c r="N11" s="19"/>
      <c r="O11" s="19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</row>
    <row r="12" spans="1:137" ht="21.75" customHeight="1" x14ac:dyDescent="0.25">
      <c r="A12" s="17">
        <v>5435712971</v>
      </c>
      <c r="B12" s="18" t="s">
        <v>28</v>
      </c>
      <c r="C12" s="6" t="s">
        <v>29</v>
      </c>
      <c r="D12" s="16">
        <v>7.57</v>
      </c>
      <c r="E12" s="19">
        <v>8.3800000000000008</v>
      </c>
      <c r="F12" s="19">
        <v>8.92</v>
      </c>
      <c r="G12" s="19">
        <v>7.57</v>
      </c>
      <c r="H12" s="19">
        <v>8.3800000000000008</v>
      </c>
      <c r="I12" s="19">
        <v>146.97</v>
      </c>
      <c r="J12" s="19">
        <v>257.47000000000003</v>
      </c>
      <c r="K12" s="19">
        <v>354.62</v>
      </c>
      <c r="L12" s="19"/>
      <c r="M12" s="19"/>
      <c r="N12" s="19"/>
      <c r="O12" s="19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</row>
    <row r="13" spans="1:137" ht="21.75" customHeight="1" x14ac:dyDescent="0.25">
      <c r="A13" s="17" t="s">
        <v>30</v>
      </c>
      <c r="B13" s="20">
        <v>1010929972</v>
      </c>
      <c r="C13" s="6" t="s">
        <v>32</v>
      </c>
      <c r="D13" s="16">
        <v>17317.95</v>
      </c>
      <c r="E13" s="19">
        <v>15761.26</v>
      </c>
      <c r="F13" s="19">
        <v>6301.01</v>
      </c>
      <c r="G13" s="19">
        <v>4440.05</v>
      </c>
      <c r="H13" s="19">
        <v>3691.01</v>
      </c>
      <c r="I13" s="19">
        <v>3836.89</v>
      </c>
      <c r="J13" s="19">
        <v>5192.74</v>
      </c>
      <c r="K13" s="19">
        <v>7897.64</v>
      </c>
      <c r="L13" s="19"/>
      <c r="M13" s="19"/>
      <c r="N13" s="19"/>
      <c r="O13" s="19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</row>
    <row r="14" spans="1:137" ht="21.75" customHeight="1" x14ac:dyDescent="0.25">
      <c r="A14" s="4">
        <v>5435712498</v>
      </c>
      <c r="B14" s="22">
        <v>1009500872</v>
      </c>
      <c r="C14" s="6" t="s">
        <v>33</v>
      </c>
      <c r="D14" s="16">
        <v>16745.71</v>
      </c>
      <c r="E14" s="19">
        <v>15770.4</v>
      </c>
      <c r="F14" s="19">
        <v>16603.939999999999</v>
      </c>
      <c r="G14" s="19">
        <v>15703.9</v>
      </c>
      <c r="H14" s="19">
        <v>11161.2</v>
      </c>
      <c r="I14" s="19">
        <v>10611.18</v>
      </c>
      <c r="J14" s="19">
        <v>10089.5</v>
      </c>
      <c r="K14" s="19">
        <v>10086</v>
      </c>
      <c r="L14" s="19"/>
      <c r="M14" s="19"/>
      <c r="N14" s="19"/>
      <c r="O14" s="19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</row>
    <row r="15" spans="1:137" ht="21.75" customHeight="1" x14ac:dyDescent="0.25">
      <c r="A15" s="4">
        <v>8673311512</v>
      </c>
      <c r="B15" s="20">
        <v>1010278853</v>
      </c>
      <c r="C15" s="6" t="s">
        <v>35</v>
      </c>
      <c r="D15" s="16">
        <v>398.71</v>
      </c>
      <c r="E15" s="19">
        <v>552.11</v>
      </c>
      <c r="F15" s="19">
        <v>461.33</v>
      </c>
      <c r="G15" s="19">
        <v>306.41000000000003</v>
      </c>
      <c r="H15" s="19">
        <v>408.91</v>
      </c>
      <c r="I15" s="19">
        <v>351.83</v>
      </c>
      <c r="J15" s="19">
        <v>335.02</v>
      </c>
      <c r="K15" s="19">
        <v>456.18</v>
      </c>
      <c r="L15" s="19"/>
      <c r="M15" s="19"/>
      <c r="N15" s="19"/>
      <c r="O15" s="19"/>
      <c r="CY15" s="1"/>
      <c r="CZ15" s="1"/>
    </row>
    <row r="16" spans="1:137" ht="21.75" customHeight="1" x14ac:dyDescent="0.25">
      <c r="A16" s="17">
        <v>5435712296</v>
      </c>
      <c r="B16" s="20">
        <v>1009569373</v>
      </c>
      <c r="C16" s="6" t="s">
        <v>38</v>
      </c>
      <c r="D16" s="16">
        <v>4820.13</v>
      </c>
      <c r="E16" s="19">
        <v>3311.47</v>
      </c>
      <c r="F16" s="19">
        <v>1666</v>
      </c>
      <c r="G16" s="19">
        <v>1011.99</v>
      </c>
      <c r="H16" s="19">
        <v>929.45</v>
      </c>
      <c r="I16" s="19">
        <v>1203.72</v>
      </c>
      <c r="J16" s="19">
        <v>1337.34</v>
      </c>
      <c r="K16" s="19">
        <v>1333.28</v>
      </c>
      <c r="L16" s="19"/>
      <c r="M16" s="19"/>
      <c r="N16" s="19"/>
      <c r="O16" s="19"/>
      <c r="CR16" s="2"/>
      <c r="CS16" s="2"/>
      <c r="CT16" s="2"/>
      <c r="CU16" s="2"/>
      <c r="CV16" s="2"/>
      <c r="CW16" s="2"/>
      <c r="CX16" s="2"/>
    </row>
    <row r="17" spans="1:121" ht="21.75" customHeight="1" x14ac:dyDescent="0.25">
      <c r="A17" s="17" t="s">
        <v>39</v>
      </c>
      <c r="B17" s="20">
        <v>1004460609</v>
      </c>
      <c r="C17" s="1" t="s">
        <v>41</v>
      </c>
      <c r="D17" s="16">
        <v>6522.19</v>
      </c>
      <c r="E17" s="19">
        <v>13376.54</v>
      </c>
      <c r="F17" s="19">
        <v>14754.73</v>
      </c>
      <c r="G17" s="19">
        <v>11619.4</v>
      </c>
      <c r="H17" s="19">
        <v>10437.66</v>
      </c>
      <c r="I17" s="19">
        <v>5297.85</v>
      </c>
      <c r="J17" s="19">
        <v>1684.01</v>
      </c>
      <c r="K17" s="19">
        <v>1550.53</v>
      </c>
      <c r="L17" s="19"/>
      <c r="M17" s="19"/>
      <c r="N17" s="19"/>
      <c r="O17" s="19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</row>
    <row r="18" spans="1:121" ht="21.75" customHeight="1" x14ac:dyDescent="0.25">
      <c r="A18" s="17">
        <v>5439307913</v>
      </c>
      <c r="B18" s="20">
        <v>1005718003</v>
      </c>
      <c r="C18" s="1" t="s">
        <v>43</v>
      </c>
      <c r="D18" s="16">
        <v>11459.82</v>
      </c>
      <c r="E18" s="19">
        <v>11400.04</v>
      </c>
      <c r="F18" s="19">
        <v>11535.82</v>
      </c>
      <c r="G18" s="19">
        <v>5839.65</v>
      </c>
      <c r="H18" s="19">
        <v>3536.42</v>
      </c>
      <c r="I18" s="19">
        <v>3426.28</v>
      </c>
      <c r="J18" s="19">
        <v>2375.8000000000002</v>
      </c>
      <c r="K18" s="19">
        <v>1634.08</v>
      </c>
      <c r="L18" s="19"/>
      <c r="M18" s="19"/>
      <c r="N18" s="19"/>
      <c r="O18" s="19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</row>
    <row r="19" spans="1:121" s="10" customFormat="1" ht="21.75" customHeight="1" x14ac:dyDescent="0.25">
      <c r="A19" s="4">
        <v>5630087905</v>
      </c>
      <c r="B19" s="21">
        <v>1010415697</v>
      </c>
      <c r="C19" s="6" t="s">
        <v>91</v>
      </c>
      <c r="D19" s="26">
        <v>5394.53</v>
      </c>
      <c r="E19" s="19">
        <v>5825.96</v>
      </c>
      <c r="F19" s="19">
        <v>6191.79</v>
      </c>
      <c r="G19" s="19">
        <v>5105.63</v>
      </c>
      <c r="H19" s="19">
        <v>4886.67</v>
      </c>
      <c r="I19" s="19">
        <v>4491.72</v>
      </c>
      <c r="J19" s="19">
        <v>2200.92</v>
      </c>
      <c r="K19" s="19">
        <v>2554.4699999999998</v>
      </c>
      <c r="L19" s="19"/>
      <c r="M19" s="19"/>
      <c r="N19" s="39"/>
      <c r="O19" s="3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</row>
    <row r="20" spans="1:121" s="62" customFormat="1" ht="21.75" customHeight="1" x14ac:dyDescent="0.25">
      <c r="A20" s="78" t="s">
        <v>60</v>
      </c>
      <c r="B20" s="21">
        <v>1006983213</v>
      </c>
      <c r="C20" s="6" t="s">
        <v>97</v>
      </c>
      <c r="D20" s="16">
        <v>53.17</v>
      </c>
      <c r="E20" s="19">
        <v>57.97</v>
      </c>
      <c r="F20" s="19">
        <v>60.84</v>
      </c>
      <c r="G20" s="19">
        <v>-5.05</v>
      </c>
      <c r="H20" s="19">
        <v>53.88</v>
      </c>
      <c r="I20" s="19">
        <v>57.28</v>
      </c>
      <c r="J20" s="19">
        <v>57.9</v>
      </c>
      <c r="K20" s="19">
        <v>62.42</v>
      </c>
      <c r="L20" s="19"/>
      <c r="M20" s="19"/>
      <c r="N20" s="19"/>
      <c r="O20" s="61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59"/>
      <c r="BD20" s="59"/>
      <c r="BE20" s="59"/>
      <c r="BF20" s="59"/>
      <c r="BG20" s="59"/>
      <c r="BH20" s="59"/>
      <c r="BI20" s="59"/>
      <c r="BJ20" s="59"/>
      <c r="BK20" s="59"/>
      <c r="BL20" s="59"/>
      <c r="BM20" s="59"/>
      <c r="BN20" s="59"/>
      <c r="BO20" s="59"/>
      <c r="BP20" s="59"/>
      <c r="BQ20" s="59"/>
      <c r="BR20" s="59"/>
      <c r="BS20" s="59"/>
      <c r="BT20" s="59"/>
      <c r="BU20" s="59"/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59"/>
      <c r="CL20" s="59"/>
      <c r="CM20" s="59"/>
      <c r="CN20" s="59"/>
      <c r="CO20" s="59"/>
      <c r="CP20" s="59"/>
      <c r="CQ20" s="59"/>
      <c r="CR20" s="59"/>
      <c r="CS20" s="59"/>
      <c r="CT20" s="59"/>
      <c r="CU20" s="59"/>
      <c r="CV20" s="59"/>
      <c r="CW20" s="59"/>
      <c r="CX20" s="59"/>
      <c r="CY20" s="59"/>
      <c r="CZ20" s="59"/>
      <c r="DA20" s="59"/>
      <c r="DB20" s="59"/>
      <c r="DC20" s="59"/>
      <c r="DD20" s="59"/>
      <c r="DE20" s="59"/>
      <c r="DF20" s="59"/>
      <c r="DG20" s="59"/>
      <c r="DH20" s="59"/>
      <c r="DI20" s="59"/>
      <c r="DJ20" s="59"/>
      <c r="DK20" s="59"/>
      <c r="DL20" s="59"/>
      <c r="DM20" s="59"/>
      <c r="DN20" s="59"/>
      <c r="DO20" s="59"/>
      <c r="DP20" s="59"/>
      <c r="DQ20" s="59"/>
    </row>
    <row r="21" spans="1:121" ht="21.75" customHeight="1" x14ac:dyDescent="0.25">
      <c r="A21" s="23">
        <v>5210806850</v>
      </c>
      <c r="B21" s="21">
        <v>1009482232</v>
      </c>
      <c r="C21" s="6" t="s">
        <v>44</v>
      </c>
      <c r="D21" s="24">
        <v>27104.61</v>
      </c>
      <c r="E21" s="19">
        <v>28314</v>
      </c>
      <c r="F21" s="19">
        <v>28981.29</v>
      </c>
      <c r="G21" s="19">
        <v>27113.25</v>
      </c>
      <c r="H21" s="19">
        <v>18491.87</v>
      </c>
      <c r="I21" s="19">
        <v>16028.97</v>
      </c>
      <c r="J21" s="19">
        <v>12377.17</v>
      </c>
      <c r="K21" s="19">
        <v>12385.66</v>
      </c>
      <c r="L21" s="19"/>
      <c r="M21" s="19"/>
      <c r="N21" s="19"/>
      <c r="O21" s="19"/>
      <c r="CX21" s="2"/>
    </row>
    <row r="22" spans="1:121" ht="21.75" customHeight="1" x14ac:dyDescent="0.25">
      <c r="A22" s="23">
        <v>5435732173</v>
      </c>
      <c r="B22" s="21">
        <v>1010045798</v>
      </c>
      <c r="C22" s="6" t="s">
        <v>45</v>
      </c>
      <c r="D22" s="24">
        <v>1085.55</v>
      </c>
      <c r="E22" s="19">
        <v>1313.73</v>
      </c>
      <c r="F22" s="19">
        <v>1191.1500000000001</v>
      </c>
      <c r="G22" s="19">
        <v>894.18</v>
      </c>
      <c r="H22" s="19">
        <v>874.38</v>
      </c>
      <c r="I22" s="19">
        <v>558.54</v>
      </c>
      <c r="J22" s="19">
        <v>546.71</v>
      </c>
      <c r="K22" s="19">
        <v>551.20000000000005</v>
      </c>
      <c r="L22" s="19"/>
      <c r="M22" s="19"/>
      <c r="N22" s="19"/>
      <c r="O22" s="19"/>
      <c r="CX22" s="2"/>
    </row>
    <row r="23" spans="1:121" ht="21.75" customHeight="1" x14ac:dyDescent="0.25">
      <c r="A23" s="23">
        <v>5435712610</v>
      </c>
      <c r="B23" s="21">
        <v>60750448</v>
      </c>
      <c r="C23" s="6" t="s">
        <v>46</v>
      </c>
      <c r="D23" s="24">
        <v>13.94</v>
      </c>
      <c r="E23" s="19">
        <v>15.57</v>
      </c>
      <c r="F23" s="19">
        <v>18.68</v>
      </c>
      <c r="G23" s="19">
        <v>17.239999999999998</v>
      </c>
      <c r="H23" s="19">
        <v>17.62</v>
      </c>
      <c r="I23" s="19">
        <v>21.34</v>
      </c>
      <c r="J23" s="19">
        <v>71.52</v>
      </c>
      <c r="K23" s="19">
        <v>118.3</v>
      </c>
      <c r="L23" s="19"/>
      <c r="M23" s="19"/>
      <c r="N23" s="19"/>
      <c r="O23" s="19"/>
      <c r="CX23" s="2"/>
    </row>
    <row r="24" spans="1:121" ht="21.75" customHeight="1" x14ac:dyDescent="0.25">
      <c r="A24" s="17">
        <v>5435712807</v>
      </c>
      <c r="B24" s="22">
        <v>1010785334</v>
      </c>
      <c r="C24" s="6" t="s">
        <v>48</v>
      </c>
      <c r="D24" s="24">
        <v>504.78</v>
      </c>
      <c r="E24" s="19">
        <v>646.79999999999995</v>
      </c>
      <c r="F24" s="19">
        <v>528.1</v>
      </c>
      <c r="G24" s="19">
        <v>399.63</v>
      </c>
      <c r="H24" s="19">
        <v>453.64</v>
      </c>
      <c r="I24" s="19">
        <v>600.58000000000004</v>
      </c>
      <c r="J24" s="19">
        <v>637.61</v>
      </c>
      <c r="K24" s="19">
        <v>727.89</v>
      </c>
      <c r="L24" s="19"/>
      <c r="M24" s="19"/>
      <c r="N24" s="19"/>
      <c r="O24" s="19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</row>
    <row r="25" spans="1:121" s="10" customFormat="1" ht="21.75" customHeight="1" x14ac:dyDescent="0.25">
      <c r="A25" s="4">
        <v>4498081920</v>
      </c>
      <c r="B25" s="21">
        <v>1010409656</v>
      </c>
      <c r="C25" s="6" t="s">
        <v>96</v>
      </c>
      <c r="D25" s="26">
        <v>2457.48</v>
      </c>
      <c r="E25" s="19">
        <v>2453.64</v>
      </c>
      <c r="F25" s="19">
        <v>2816.13</v>
      </c>
      <c r="G25" s="19">
        <v>2763</v>
      </c>
      <c r="H25" s="19">
        <v>3678.23</v>
      </c>
      <c r="I25" s="19">
        <v>2362.69</v>
      </c>
      <c r="J25" s="19">
        <v>2085.91</v>
      </c>
      <c r="K25" s="19">
        <v>2410.5</v>
      </c>
      <c r="L25" s="19"/>
      <c r="M25" s="19"/>
      <c r="N25" s="19"/>
      <c r="O25" s="3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</row>
    <row r="26" spans="1:121" ht="21.75" customHeight="1" x14ac:dyDescent="0.25">
      <c r="A26" s="17">
        <v>5435712223</v>
      </c>
      <c r="B26" s="20">
        <v>1010433271</v>
      </c>
      <c r="C26" s="6" t="s">
        <v>49</v>
      </c>
      <c r="D26" s="24">
        <v>5769.06</v>
      </c>
      <c r="E26" s="19">
        <v>6771.64</v>
      </c>
      <c r="F26" s="19">
        <v>5909.5</v>
      </c>
      <c r="G26" s="19">
        <v>2787.33</v>
      </c>
      <c r="H26" s="19">
        <v>1569.49</v>
      </c>
      <c r="I26" s="19">
        <v>1518.97</v>
      </c>
      <c r="J26" s="19">
        <v>966.94</v>
      </c>
      <c r="K26" s="19">
        <v>1411.68</v>
      </c>
      <c r="L26" s="19"/>
      <c r="M26" s="19"/>
      <c r="N26" s="19"/>
      <c r="O26" s="19"/>
      <c r="CY26" s="1"/>
      <c r="CZ26" s="1"/>
    </row>
    <row r="27" spans="1:121" ht="21.75" customHeight="1" x14ac:dyDescent="0.25">
      <c r="A27" s="17">
        <v>5435712265</v>
      </c>
      <c r="B27" s="20">
        <v>1010424034</v>
      </c>
      <c r="C27" s="6" t="s">
        <v>52</v>
      </c>
      <c r="D27" s="24"/>
      <c r="E27" s="19">
        <v>11141.97</v>
      </c>
      <c r="F27" s="19">
        <v>852.87</v>
      </c>
      <c r="G27" s="19">
        <v>588.46</v>
      </c>
      <c r="H27" s="19">
        <v>540.23</v>
      </c>
      <c r="I27" s="19">
        <v>599.38</v>
      </c>
      <c r="J27" s="19">
        <v>505.61</v>
      </c>
      <c r="K27" s="19">
        <v>499.58</v>
      </c>
      <c r="L27" s="19"/>
      <c r="M27" s="19"/>
      <c r="N27" s="19"/>
      <c r="O27" s="19"/>
      <c r="CR27" s="2"/>
      <c r="CS27" s="2"/>
      <c r="CT27" s="2"/>
      <c r="CU27" s="2"/>
      <c r="CV27" s="2"/>
      <c r="CW27" s="2"/>
      <c r="CX27" s="2"/>
    </row>
    <row r="28" spans="1:121" ht="21.75" customHeight="1" x14ac:dyDescent="0.25">
      <c r="A28" s="17">
        <v>5435712228</v>
      </c>
      <c r="B28" s="20">
        <v>1004503078</v>
      </c>
      <c r="C28" s="6" t="s">
        <v>55</v>
      </c>
      <c r="D28" s="24">
        <v>9.35</v>
      </c>
      <c r="E28" s="19">
        <v>10.32</v>
      </c>
      <c r="F28" s="19">
        <v>10.97</v>
      </c>
      <c r="G28" s="19">
        <v>-45.88</v>
      </c>
      <c r="H28" s="19">
        <v>10.29</v>
      </c>
      <c r="I28" s="19">
        <v>10.23</v>
      </c>
      <c r="J28" s="19">
        <v>10.19</v>
      </c>
      <c r="K28" s="19">
        <v>10.51</v>
      </c>
      <c r="L28" s="19"/>
      <c r="M28" s="19"/>
      <c r="N28" s="19"/>
      <c r="O28" s="19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</row>
    <row r="29" spans="1:121" ht="21.75" customHeight="1" x14ac:dyDescent="0.25">
      <c r="A29" s="4">
        <v>5434967130</v>
      </c>
      <c r="B29" s="21">
        <v>1010785336</v>
      </c>
      <c r="C29" s="6" t="s">
        <v>56</v>
      </c>
      <c r="D29" s="24">
        <v>254.63</v>
      </c>
      <c r="E29" s="19">
        <v>248.29</v>
      </c>
      <c r="F29" s="19">
        <v>329.75</v>
      </c>
      <c r="G29" s="19">
        <v>238.87</v>
      </c>
      <c r="H29" s="19">
        <v>271.31</v>
      </c>
      <c r="I29" s="19">
        <v>245.11</v>
      </c>
      <c r="J29" s="19">
        <v>276.79000000000002</v>
      </c>
      <c r="K29" s="19">
        <v>631.4</v>
      </c>
      <c r="L29" s="19"/>
      <c r="M29" s="19"/>
      <c r="N29" s="19"/>
      <c r="O29" s="19"/>
      <c r="CR29" s="2"/>
      <c r="CS29" s="2"/>
      <c r="CT29" s="2"/>
      <c r="CU29" s="2"/>
      <c r="CV29" s="2"/>
      <c r="CW29" s="2"/>
      <c r="CX29" s="2"/>
    </row>
    <row r="30" spans="1:121" ht="21.75" customHeight="1" x14ac:dyDescent="0.25">
      <c r="A30" s="17">
        <v>5435712906</v>
      </c>
      <c r="B30" s="20">
        <v>1006713012</v>
      </c>
      <c r="C30" s="6" t="s">
        <v>59</v>
      </c>
      <c r="D30" s="24">
        <v>462.25</v>
      </c>
      <c r="E30" s="19">
        <v>404.2</v>
      </c>
      <c r="F30" s="19">
        <v>450.17</v>
      </c>
      <c r="G30" s="19">
        <v>358.37</v>
      </c>
      <c r="H30" s="19">
        <v>446.82</v>
      </c>
      <c r="I30" s="19">
        <v>471.13</v>
      </c>
      <c r="J30" s="19">
        <v>574.02</v>
      </c>
      <c r="K30" s="19">
        <v>409.84</v>
      </c>
      <c r="L30" s="19"/>
      <c r="M30" s="19"/>
      <c r="N30" s="19"/>
      <c r="O30" s="19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</row>
    <row r="31" spans="1:121" ht="21.75" customHeight="1" x14ac:dyDescent="0.25">
      <c r="B31" s="21"/>
      <c r="D31" s="26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</row>
    <row r="32" spans="1:121" ht="21.75" customHeight="1" x14ac:dyDescent="0.25">
      <c r="B32" s="21"/>
      <c r="D32" s="27"/>
    </row>
    <row r="33" spans="1:137" s="1" customFormat="1" ht="21.75" customHeight="1" x14ac:dyDescent="0.25">
      <c r="B33" s="65" t="s">
        <v>100</v>
      </c>
      <c r="C33" s="28" t="s">
        <v>64</v>
      </c>
      <c r="D33" s="29">
        <f t="shared" ref="D33:O33" si="0">SUM(D5:D32)</f>
        <v>144913.19</v>
      </c>
      <c r="E33" s="29">
        <f t="shared" si="0"/>
        <v>162754.43000000008</v>
      </c>
      <c r="F33" s="29">
        <f t="shared" si="0"/>
        <v>145775.75999999998</v>
      </c>
      <c r="G33" s="29">
        <f t="shared" si="0"/>
        <v>120740.37</v>
      </c>
      <c r="H33" s="29">
        <f t="shared" si="0"/>
        <v>93149.23</v>
      </c>
      <c r="I33" s="29">
        <f t="shared" si="0"/>
        <v>73845.59</v>
      </c>
      <c r="J33" s="29">
        <f t="shared" si="0"/>
        <v>59360.33</v>
      </c>
      <c r="K33" s="29">
        <f t="shared" si="0"/>
        <v>62986.979999999989</v>
      </c>
      <c r="L33" s="29">
        <f t="shared" si="0"/>
        <v>0</v>
      </c>
      <c r="M33" s="29">
        <f t="shared" si="0"/>
        <v>0</v>
      </c>
      <c r="N33" s="29">
        <f t="shared" si="0"/>
        <v>0</v>
      </c>
      <c r="O33" s="29">
        <f t="shared" si="0"/>
        <v>0</v>
      </c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</row>
    <row r="34" spans="1:137" s="1" customFormat="1" ht="21.75" customHeight="1" x14ac:dyDescent="0.25">
      <c r="A34" s="23"/>
      <c r="B34" s="30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</row>
    <row r="35" spans="1:137" s="1" customFormat="1" ht="21.75" customHeight="1" x14ac:dyDescent="0.25">
      <c r="A35" s="4"/>
      <c r="B35" s="5"/>
      <c r="C35" s="6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</row>
    <row r="36" spans="1:137" s="1" customFormat="1" ht="21.75" customHeight="1" x14ac:dyDescent="0.25">
      <c r="A36" s="4"/>
      <c r="B36" s="5"/>
      <c r="C36" s="6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</row>
    <row r="40723" spans="1:137" s="5" customFormat="1" ht="21.75" customHeight="1" x14ac:dyDescent="0.25">
      <c r="A40723" s="4">
        <f>SUM(A1:A40722)</f>
        <v>127299681780</v>
      </c>
      <c r="C40723" s="6"/>
      <c r="D40723" s="1"/>
      <c r="E40723" s="1"/>
      <c r="F40723" s="1"/>
      <c r="G40723" s="1"/>
      <c r="H40723" s="1"/>
      <c r="I40723" s="1"/>
      <c r="J40723" s="1"/>
      <c r="K40723" s="1"/>
      <c r="L40723" s="1"/>
      <c r="M40723" s="1"/>
      <c r="N40723" s="1"/>
      <c r="O40723" s="1"/>
      <c r="P40723" s="1"/>
      <c r="Q40723" s="1"/>
      <c r="R40723" s="1"/>
      <c r="S40723" s="1"/>
      <c r="T40723" s="1"/>
      <c r="U40723" s="1"/>
      <c r="V40723" s="1"/>
      <c r="W40723" s="1"/>
      <c r="X40723" s="1"/>
      <c r="Y40723" s="1"/>
      <c r="Z40723" s="1"/>
      <c r="AA40723" s="1"/>
      <c r="AB40723" s="1"/>
      <c r="AC40723" s="1"/>
      <c r="AD40723" s="1"/>
      <c r="AE40723" s="1"/>
      <c r="AF40723" s="1"/>
      <c r="AG40723" s="1"/>
      <c r="AH40723" s="1"/>
      <c r="AI40723" s="1"/>
      <c r="AJ40723" s="1"/>
      <c r="AK40723" s="1"/>
      <c r="AL40723" s="1"/>
      <c r="AM40723" s="1"/>
      <c r="AN40723" s="1"/>
      <c r="AO40723" s="1"/>
      <c r="AP40723" s="1"/>
      <c r="AQ40723" s="1"/>
      <c r="AR40723" s="1"/>
      <c r="AS40723" s="1"/>
      <c r="AT40723" s="1"/>
      <c r="AU40723" s="1"/>
      <c r="AV40723" s="1"/>
      <c r="AW40723" s="1"/>
      <c r="AX40723" s="1"/>
      <c r="AY40723" s="1"/>
      <c r="AZ40723" s="1"/>
      <c r="BA40723" s="1"/>
      <c r="BB40723" s="1"/>
      <c r="BC40723" s="1"/>
      <c r="BD40723" s="1"/>
      <c r="BE40723" s="1"/>
      <c r="BF40723" s="1"/>
      <c r="BG40723" s="1"/>
      <c r="BH40723" s="1"/>
      <c r="BI40723" s="1"/>
      <c r="BJ40723" s="1"/>
      <c r="BK40723" s="1"/>
      <c r="BL40723" s="1"/>
      <c r="BM40723" s="1"/>
      <c r="BN40723" s="1"/>
      <c r="BO40723" s="1"/>
      <c r="BP40723" s="1"/>
      <c r="BQ40723" s="1"/>
      <c r="BR40723" s="1"/>
      <c r="BS40723" s="1"/>
      <c r="BT40723" s="1"/>
      <c r="BU40723" s="1"/>
      <c r="BV40723" s="1"/>
      <c r="BW40723" s="1"/>
      <c r="BX40723" s="1"/>
      <c r="BY40723" s="1"/>
      <c r="BZ40723" s="1"/>
      <c r="CA40723" s="1"/>
      <c r="CB40723" s="1"/>
      <c r="CC40723" s="1"/>
      <c r="CD40723" s="1"/>
      <c r="CE40723" s="1"/>
      <c r="CF40723" s="1"/>
      <c r="CG40723" s="1"/>
      <c r="CH40723" s="1"/>
      <c r="CI40723" s="1"/>
      <c r="CJ40723" s="1"/>
      <c r="CK40723" s="1"/>
      <c r="CL40723" s="1"/>
      <c r="CM40723" s="1"/>
      <c r="CN40723" s="1"/>
      <c r="CO40723" s="1"/>
      <c r="CP40723" s="1"/>
      <c r="CQ40723" s="1"/>
      <c r="CR40723" s="1"/>
      <c r="CS40723" s="1"/>
      <c r="CT40723" s="1"/>
      <c r="CU40723" s="1"/>
      <c r="CV40723" s="1"/>
      <c r="CW40723" s="1"/>
      <c r="CX40723" s="1"/>
      <c r="CY40723" s="2"/>
      <c r="CZ40723" s="2"/>
      <c r="DA40723" s="2"/>
      <c r="DB40723" s="2"/>
      <c r="DC40723" s="2"/>
      <c r="DD40723" s="2"/>
      <c r="DE40723" s="2"/>
      <c r="DF40723" s="2"/>
      <c r="DG40723" s="2"/>
      <c r="DH40723" s="2"/>
      <c r="DI40723" s="2"/>
      <c r="DJ40723" s="2"/>
      <c r="DK40723" s="2"/>
      <c r="DL40723" s="2"/>
      <c r="DM40723" s="2"/>
      <c r="DN40723" s="2"/>
      <c r="DO40723" s="2"/>
      <c r="DP40723" s="2"/>
      <c r="DQ40723" s="2"/>
      <c r="DR40723" s="2"/>
      <c r="DS40723" s="2"/>
      <c r="DT40723" s="2"/>
      <c r="DU40723" s="2"/>
      <c r="DV40723" s="2"/>
      <c r="DW40723" s="2"/>
      <c r="DX40723" s="2"/>
      <c r="DY40723" s="2"/>
      <c r="DZ40723" s="2"/>
      <c r="EA40723" s="2"/>
      <c r="EB40723" s="2"/>
      <c r="EC40723" s="2"/>
      <c r="ED40723" s="2"/>
      <c r="EE40723" s="2"/>
      <c r="EF40723" s="2"/>
      <c r="EG40723" s="2"/>
    </row>
  </sheetData>
  <mergeCells count="1">
    <mergeCell ref="A1:B1"/>
  </mergeCells>
  <pageMargins left="1" right="0" top="1" bottom="1" header="0" footer="0"/>
  <pageSetup scale="39" firstPageNumber="6" fitToHeight="2" orientation="landscape" r:id="rId1"/>
  <headerFooter alignWithMargins="0">
    <oddFooter>&amp;L&amp;8&amp;F  &amp;A&amp;R&amp;8&amp;D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QD2UCF5UJE4V-758972649-16</_dlc_DocId>
    <_dlc_DocIdUrl xmlns="7184055b-e5ea-4162-8b19-ace5c644b73a">
      <Url>http://intranet2/_layouts/15/DocIdRedir.aspx?ID=QD2UCF5UJE4V-758972649-16</Url>
      <Description>QD2UCF5UJE4V-758972649-16</Description>
    </_dlc_DocIdUrl>
    <SharedWithUsers xmlns="7184055b-e5ea-4162-8b19-ace5c644b73a">
      <UserInfo>
        <DisplayName>Sandoval, Shannon</DisplayName>
        <AccountId>37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4AE09F-D53B-42B5-A873-A3EA2EA7DE56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184055b-e5ea-4162-8b19-ace5c644b73a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B9FC6DF-C1AB-4A25-BFAE-B915840F2E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0E210A-2470-4943-ACBE-70476AF231FC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E41791C-0B2A-4494-96ED-041F113FEB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PW - Water</vt:lpstr>
      <vt:lpstr>PW - Water FY25-26</vt:lpstr>
      <vt:lpstr>'PW - Water'!Print_Area</vt:lpstr>
      <vt:lpstr>'PW - Water FY25-26'!Print_Area</vt:lpstr>
      <vt:lpstr>'PW - Water'!Print_Titles</vt:lpstr>
      <vt:lpstr>'PW - Water FY25-26'!Print_Titles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Shannon Sandoval</cp:lastModifiedBy>
  <dcterms:created xsi:type="dcterms:W3CDTF">2023-10-20T06:11:14Z</dcterms:created>
  <dcterms:modified xsi:type="dcterms:W3CDTF">2025-02-10T15:03:18Z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bb1d894e-8e07-4a65-8281-19a007887808</vt:lpwstr>
  </property>
</Properties>
</file>