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0F59ECA5-6E3B-45FB-ACE3-C9F21754CDDD}" xr6:coauthVersionLast="47" xr6:coauthVersionMax="47" xr10:uidLastSave="{00000000-0000-0000-0000-000000000000}"/>
  <bookViews>
    <workbookView xWindow="9390" yWindow="255" windowWidth="16860" windowHeight="9855" activeTab="2" xr2:uid="{CA2B32F7-756E-446F-9808-BDC1F97DAEE0}"/>
  </bookViews>
  <sheets>
    <sheet name="Notes" sheetId="2" r:id="rId1"/>
    <sheet name="PW - Veh Main &amp; SW" sheetId="1" r:id="rId2"/>
    <sheet name="FY24-25 PW - Veh Main &amp; SW" sheetId="3" r:id="rId3"/>
  </sheets>
  <definedNames>
    <definedName name="_xlnm.Print_Area" localSheetId="2">'FY24-25 PW - Veh Main &amp; SW'!$D$1:$O$19</definedName>
    <definedName name="_xlnm.Print_Area" localSheetId="1">'PW - Veh Main &amp; SW'!$D$1:$O$19</definedName>
    <definedName name="_xlnm.Print_Area">#REF!</definedName>
    <definedName name="_xlnm.Print_Titles" localSheetId="2">'FY24-25 PW - Veh Main &amp; SW'!$A:$C</definedName>
    <definedName name="_xlnm.Print_Titles" localSheetId="1">'PW - Veh Main &amp; SW'!$A:$C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3" l="1"/>
  <c r="A40942" i="3"/>
  <c r="O15" i="3"/>
  <c r="N15" i="3"/>
  <c r="M15" i="3"/>
  <c r="L15" i="3"/>
  <c r="K15" i="3"/>
  <c r="J15" i="3"/>
  <c r="I15" i="3"/>
  <c r="H15" i="3"/>
  <c r="G15" i="3"/>
  <c r="F15" i="3"/>
  <c r="E15" i="3"/>
  <c r="D15" i="3"/>
  <c r="O13" i="3"/>
  <c r="N13" i="3"/>
  <c r="M13" i="3"/>
  <c r="M23" i="3" s="1"/>
  <c r="L13" i="3"/>
  <c r="L23" i="3" s="1"/>
  <c r="K13" i="3"/>
  <c r="K23" i="3" s="1"/>
  <c r="J13" i="3"/>
  <c r="J23" i="3" s="1"/>
  <c r="I13" i="3"/>
  <c r="I23" i="3" s="1"/>
  <c r="H13" i="3"/>
  <c r="H23" i="3" s="1"/>
  <c r="G13" i="3"/>
  <c r="G23" i="3" s="1"/>
  <c r="F13" i="3"/>
  <c r="F23" i="3" s="1"/>
  <c r="O12" i="3"/>
  <c r="O14" i="3" s="1"/>
  <c r="N12" i="3"/>
  <c r="M12" i="3"/>
  <c r="L12" i="3"/>
  <c r="K12" i="3"/>
  <c r="J12" i="3"/>
  <c r="I12" i="3"/>
  <c r="H12" i="3"/>
  <c r="G12" i="3"/>
  <c r="F12" i="3"/>
  <c r="O11" i="3"/>
  <c r="N11" i="3"/>
  <c r="N14" i="3" s="1"/>
  <c r="M11" i="3"/>
  <c r="M14" i="3" s="1"/>
  <c r="L11" i="3"/>
  <c r="L14" i="3" s="1"/>
  <c r="K11" i="3"/>
  <c r="J11" i="3"/>
  <c r="I11" i="3"/>
  <c r="H11" i="3"/>
  <c r="G11" i="3"/>
  <c r="F11" i="3"/>
  <c r="O8" i="3"/>
  <c r="N8" i="3"/>
  <c r="M8" i="3"/>
  <c r="M22" i="3" s="1"/>
  <c r="L8" i="3"/>
  <c r="L22" i="3" s="1"/>
  <c r="K8" i="3"/>
  <c r="K22" i="3" s="1"/>
  <c r="J8" i="3"/>
  <c r="J22" i="3" s="1"/>
  <c r="I8" i="3"/>
  <c r="I22" i="3" s="1"/>
  <c r="H8" i="3"/>
  <c r="H22" i="3" s="1"/>
  <c r="G8" i="3"/>
  <c r="G22" i="3" s="1"/>
  <c r="F8" i="3"/>
  <c r="F22" i="3" s="1"/>
  <c r="O7" i="3"/>
  <c r="N7" i="3"/>
  <c r="M7" i="3"/>
  <c r="M21" i="3" s="1"/>
  <c r="L7" i="3"/>
  <c r="L21" i="3" s="1"/>
  <c r="K7" i="3"/>
  <c r="J7" i="3"/>
  <c r="I7" i="3"/>
  <c r="H7" i="3"/>
  <c r="G7" i="3"/>
  <c r="O6" i="3"/>
  <c r="N6" i="3"/>
  <c r="M6" i="3"/>
  <c r="L6" i="3"/>
  <c r="K6" i="3"/>
  <c r="K20" i="3" s="1"/>
  <c r="J6" i="3"/>
  <c r="J20" i="3" s="1"/>
  <c r="I6" i="3"/>
  <c r="I20" i="3" s="1"/>
  <c r="H6" i="3"/>
  <c r="H20" i="3" s="1"/>
  <c r="G6" i="3"/>
  <c r="G20" i="3" s="1"/>
  <c r="F6" i="3"/>
  <c r="O5" i="3"/>
  <c r="O9" i="3" s="1"/>
  <c r="N5" i="3"/>
  <c r="N9" i="3" s="1"/>
  <c r="M5" i="3"/>
  <c r="L5" i="3"/>
  <c r="K5" i="3"/>
  <c r="J5" i="3"/>
  <c r="I5" i="3"/>
  <c r="H5" i="3"/>
  <c r="G5" i="3"/>
  <c r="F5" i="3"/>
  <c r="H5" i="1"/>
  <c r="I5" i="1"/>
  <c r="I24" i="1" s="1"/>
  <c r="J5" i="1"/>
  <c r="J24" i="1" s="1"/>
  <c r="K5" i="1"/>
  <c r="K24" i="1" s="1"/>
  <c r="L5" i="1"/>
  <c r="L9" i="1" s="1"/>
  <c r="M5" i="1"/>
  <c r="M9" i="1" s="1"/>
  <c r="N5" i="1"/>
  <c r="O5" i="1"/>
  <c r="H6" i="1"/>
  <c r="I6" i="1"/>
  <c r="J6" i="1"/>
  <c r="K6" i="1"/>
  <c r="L6" i="1"/>
  <c r="M6" i="1"/>
  <c r="M20" i="1" s="1"/>
  <c r="N6" i="1"/>
  <c r="O6" i="1"/>
  <c r="H7" i="1"/>
  <c r="H9" i="1" s="1"/>
  <c r="I7" i="1"/>
  <c r="I9" i="1" s="1"/>
  <c r="J7" i="1"/>
  <c r="K7" i="1"/>
  <c r="L7" i="1"/>
  <c r="M7" i="1"/>
  <c r="N7" i="1"/>
  <c r="O7" i="1"/>
  <c r="H8" i="1"/>
  <c r="H22" i="1" s="1"/>
  <c r="I8" i="1"/>
  <c r="I22" i="1" s="1"/>
  <c r="J8" i="1"/>
  <c r="J22" i="1" s="1"/>
  <c r="K8" i="1"/>
  <c r="K22" i="1" s="1"/>
  <c r="L8" i="1"/>
  <c r="L22" i="1" s="1"/>
  <c r="M8" i="1"/>
  <c r="M22" i="1" s="1"/>
  <c r="N8" i="1"/>
  <c r="O8" i="1"/>
  <c r="N9" i="1"/>
  <c r="O9" i="1"/>
  <c r="H11" i="1"/>
  <c r="I11" i="1"/>
  <c r="J11" i="1"/>
  <c r="K11" i="1"/>
  <c r="L11" i="1"/>
  <c r="M11" i="1"/>
  <c r="N11" i="1"/>
  <c r="O11" i="1"/>
  <c r="H12" i="1"/>
  <c r="I12" i="1"/>
  <c r="J12" i="1"/>
  <c r="K12" i="1"/>
  <c r="L12" i="1"/>
  <c r="L21" i="1" s="1"/>
  <c r="M12" i="1"/>
  <c r="N12" i="1"/>
  <c r="O12" i="1"/>
  <c r="H13" i="1"/>
  <c r="H23" i="1" s="1"/>
  <c r="I13" i="1"/>
  <c r="I23" i="1" s="1"/>
  <c r="J13" i="1"/>
  <c r="J23" i="1" s="1"/>
  <c r="K13" i="1"/>
  <c r="K23" i="1" s="1"/>
  <c r="L13" i="1"/>
  <c r="L23" i="1" s="1"/>
  <c r="M13" i="1"/>
  <c r="M23" i="1" s="1"/>
  <c r="N13" i="1"/>
  <c r="O13" i="1"/>
  <c r="G11" i="1"/>
  <c r="F11" i="1"/>
  <c r="G8" i="1"/>
  <c r="G7" i="1"/>
  <c r="G6" i="1"/>
  <c r="G20" i="1" s="1"/>
  <c r="G5" i="1"/>
  <c r="G9" i="1" s="1"/>
  <c r="G15" i="1"/>
  <c r="H15" i="1"/>
  <c r="I15" i="1"/>
  <c r="J15" i="1"/>
  <c r="K15" i="1"/>
  <c r="L15" i="1"/>
  <c r="M15" i="1"/>
  <c r="N15" i="1"/>
  <c r="O15" i="1"/>
  <c r="F15" i="1"/>
  <c r="G12" i="1"/>
  <c r="G13" i="1"/>
  <c r="G23" i="1" s="1"/>
  <c r="G14" i="1"/>
  <c r="G22" i="1"/>
  <c r="G24" i="1"/>
  <c r="H24" i="1"/>
  <c r="L24" i="1"/>
  <c r="M24" i="1"/>
  <c r="F13" i="1"/>
  <c r="F23" i="1" s="1"/>
  <c r="F12" i="1"/>
  <c r="F14" i="1" s="1"/>
  <c r="F4" i="1"/>
  <c r="A40942" i="1"/>
  <c r="E15" i="1"/>
  <c r="D15" i="1"/>
  <c r="F14" i="3" l="1"/>
  <c r="H21" i="3"/>
  <c r="H14" i="3"/>
  <c r="I21" i="3"/>
  <c r="I14" i="3"/>
  <c r="M20" i="3"/>
  <c r="G14" i="3"/>
  <c r="J21" i="3"/>
  <c r="J14" i="3"/>
  <c r="L20" i="3"/>
  <c r="G21" i="3"/>
  <c r="G25" i="3" s="1"/>
  <c r="K21" i="3"/>
  <c r="K25" i="3" s="1"/>
  <c r="K14" i="3"/>
  <c r="H9" i="3"/>
  <c r="J9" i="3"/>
  <c r="K9" i="3"/>
  <c r="L9" i="3"/>
  <c r="J24" i="3"/>
  <c r="J25" i="3" s="1"/>
  <c r="G9" i="3"/>
  <c r="I9" i="3"/>
  <c r="M9" i="3"/>
  <c r="G24" i="3"/>
  <c r="H24" i="3"/>
  <c r="I24" i="3"/>
  <c r="K24" i="3"/>
  <c r="L24" i="3"/>
  <c r="M24" i="3"/>
  <c r="M25" i="3" s="1"/>
  <c r="F24" i="3"/>
  <c r="I25" i="3"/>
  <c r="H25" i="3"/>
  <c r="F7" i="3"/>
  <c r="F21" i="3" s="1"/>
  <c r="L20" i="1"/>
  <c r="K9" i="1"/>
  <c r="J9" i="1"/>
  <c r="K20" i="1"/>
  <c r="I20" i="1"/>
  <c r="O14" i="1"/>
  <c r="J20" i="1"/>
  <c r="H14" i="1"/>
  <c r="N14" i="1"/>
  <c r="M14" i="1"/>
  <c r="G21" i="1"/>
  <c r="G25" i="1" s="1"/>
  <c r="H20" i="1"/>
  <c r="J14" i="1"/>
  <c r="H21" i="1"/>
  <c r="K21" i="1"/>
  <c r="I21" i="1"/>
  <c r="I25" i="1" s="1"/>
  <c r="K25" i="1"/>
  <c r="H25" i="1"/>
  <c r="L25" i="1"/>
  <c r="K14" i="1"/>
  <c r="I14" i="1"/>
  <c r="M21" i="1"/>
  <c r="M25" i="1" s="1"/>
  <c r="J21" i="1"/>
  <c r="L14" i="1"/>
  <c r="F7" i="1"/>
  <c r="F21" i="1" s="1"/>
  <c r="F5" i="1"/>
  <c r="F6" i="1"/>
  <c r="F20" i="1" s="1"/>
  <c r="F8" i="1"/>
  <c r="F22" i="1" s="1"/>
  <c r="L25" i="3" l="1"/>
  <c r="F25" i="3"/>
  <c r="F9" i="3"/>
  <c r="J25" i="1"/>
  <c r="F9" i="1"/>
  <c r="F24" i="1"/>
  <c r="F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4" authorId="0" shapeId="0" xr:uid="{CC34B85F-1A4D-4FFB-869E-DAB3AD605C19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0553832190 to agree with PG&amp;E 16 Sept 19.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4" authorId="0" shapeId="0" xr:uid="{4A242454-8F38-4F25-8C6C-97F8BDB4948D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0553832190 to agree with PG&amp;E 16 Sept 19.</t>
        </r>
      </text>
    </comment>
  </commentList>
</comments>
</file>

<file path=xl/sharedStrings.xml><?xml version="1.0" encoding="utf-8"?>
<sst xmlns="http://schemas.openxmlformats.org/spreadsheetml/2006/main" count="78" uniqueCount="44">
  <si>
    <t>Service ID #</t>
  </si>
  <si>
    <t>Meter #</t>
  </si>
  <si>
    <t>Location Description</t>
  </si>
  <si>
    <t>July 2024</t>
  </si>
  <si>
    <t>Aug 2024</t>
  </si>
  <si>
    <t>Sept 2024</t>
  </si>
  <si>
    <t>Oct 2024</t>
  </si>
  <si>
    <t>Nov 2024</t>
  </si>
  <si>
    <t>Dec 2024</t>
  </si>
  <si>
    <t>Jan 2024</t>
  </si>
  <si>
    <t>Feb 2024</t>
  </si>
  <si>
    <t>Mar 2024</t>
  </si>
  <si>
    <t>April 2024</t>
  </si>
  <si>
    <t>May 2024</t>
  </si>
  <si>
    <t>June 2024</t>
  </si>
  <si>
    <t>S Main St E/O City (Auto Repair Shop)</t>
  </si>
  <si>
    <t>TOTAL</t>
  </si>
  <si>
    <t xml:space="preserve">PG&amp;E Account Number 4017424340-8 </t>
  </si>
  <si>
    <t>Vehicle Maintenance 100.40.60.520.6100.01 (25%)</t>
  </si>
  <si>
    <t>Vehicle Maintenance 100.40.60.530.6100.01 (25%)</t>
  </si>
  <si>
    <t>Solid Waste  660.40.75.001.6100.01 (50%)</t>
  </si>
  <si>
    <t xml:space="preserve">208 E Wetmore/Corp Yard </t>
  </si>
  <si>
    <t>Date</t>
  </si>
  <si>
    <t>Employee name</t>
  </si>
  <si>
    <t>Description of change   (usually for addition or termination of services or change of meter number)</t>
  </si>
  <si>
    <t>Erma Patrick</t>
  </si>
  <si>
    <t>Service ID 4017424060        	 Meter  47781800   	208 E Wetmore/Corp Yard  - all services are for SW as per P. Basalusalu.  Meter 47781800 powers the welding building and wash rack at the Solid Waste Yard</t>
  </si>
  <si>
    <t>S Main St E/O City (Auto Repair Shop)  - requested A. Jeffery to disclose who is using the old VM shop</t>
  </si>
  <si>
    <t>Street Maintenance 100.40.70.570.6100.01   (25%)</t>
  </si>
  <si>
    <t>Facilities 100.40.55.500.6100.01  (25%)</t>
  </si>
  <si>
    <t xml:space="preserve">Vehicle Maintenance  </t>
  </si>
  <si>
    <t xml:space="preserve">Vehicle Maintenance </t>
  </si>
  <si>
    <t xml:space="preserve">Facilities   </t>
  </si>
  <si>
    <t xml:space="preserve">Solid Waste  </t>
  </si>
  <si>
    <t xml:space="preserve">Street Maintenance </t>
  </si>
  <si>
    <t>100.40.60.520-6100.01</t>
  </si>
  <si>
    <t xml:space="preserve">100.40.60.530-6100.01 </t>
  </si>
  <si>
    <t>100.40.55.500-6100.01</t>
  </si>
  <si>
    <t xml:space="preserve">660.40.75.001-6100.01 </t>
  </si>
  <si>
    <t xml:space="preserve">100.40.70.570-6100.01   </t>
  </si>
  <si>
    <t xml:space="preserve">  </t>
  </si>
  <si>
    <t>Aaron stated this is a shared storage location for Vehicle Maintenance, Facilities, Solid Waste, and Streets Maintenance.</t>
  </si>
  <si>
    <t>Statement Date:</t>
  </si>
  <si>
    <t>GL Date: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</si>
</sst>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7" x14ac:knownFonts="1">
    <font>
      <sz val="12"/>
      <name val="Arial"/>
      <family val="2"/>
    </font>
    <font>
      <b/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color indexed="12"/>
      <name val="Arial"/>
      <family val="2"/>
    </font>
    <font>
      <b/>
      <sz val="11"/>
      <name val="Arial"/>
      <family val="2"/>
    </font>
    <font>
      <b/>
      <sz val="12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1" fillId="2" borderId="0" xfId="0" applyNumberFormat="1" applyFont="1" applyFill="1" applyAlignment="1">
      <alignment horizontal="center" vertical="center" wrapText="1"/>
    </xf>
    <xf numFmtId="165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165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 applyProtection="1">
      <alignment horizontal="left" vertical="center" wrapText="1"/>
      <protection locked="0"/>
    </xf>
    <xf numFmtId="0" fontId="0" fillId="0" borderId="0" xfId="0" quotePrefix="1" applyAlignment="1">
      <alignment horizontal="left" vertical="center"/>
    </xf>
    <xf numFmtId="2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>
      <alignment vertical="center"/>
    </xf>
    <xf numFmtId="44" fontId="1" fillId="0" borderId="0" xfId="0" applyNumberFormat="1" applyFont="1" applyAlignment="1">
      <alignment vertical="center"/>
    </xf>
    <xf numFmtId="2" fontId="0" fillId="0" borderId="0" xfId="0" applyNumberFormat="1" applyAlignment="1" applyProtection="1">
      <alignment horizontal="right" vertical="center"/>
      <protection locked="0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164" fontId="0" fillId="0" borderId="0" xfId="0" applyNumberFormat="1" applyAlignment="1">
      <alignment vertical="center"/>
    </xf>
    <xf numFmtId="43" fontId="0" fillId="0" borderId="0" xfId="0" applyNumberFormat="1" applyAlignment="1">
      <alignment vertical="center"/>
    </xf>
    <xf numFmtId="2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2" fontId="0" fillId="0" borderId="1" xfId="0" applyNumberFormat="1" applyBorder="1" applyAlignment="1">
      <alignment vertical="center"/>
    </xf>
    <xf numFmtId="14" fontId="1" fillId="2" borderId="0" xfId="0" applyNumberFormat="1" applyFont="1" applyFill="1" applyAlignment="1">
      <alignment horizontal="center" vertical="center" wrapText="1"/>
    </xf>
    <xf numFmtId="43" fontId="0" fillId="4" borderId="0" xfId="0" applyNumberFormat="1" applyFill="1" applyAlignment="1">
      <alignment vertical="center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166" fontId="5" fillId="2" borderId="0" xfId="0" applyNumberFormat="1" applyFont="1" applyFill="1" applyAlignment="1">
      <alignment horizontal="center" vertical="center" wrapText="1"/>
    </xf>
    <xf numFmtId="49" fontId="6" fillId="2" borderId="0" xfId="0" applyNumberFormat="1" applyFont="1" applyFill="1" applyAlignment="1" applyProtection="1">
      <alignment horizontal="right" vertical="center" wrapText="1"/>
      <protection locked="0"/>
    </xf>
    <xf numFmtId="14" fontId="6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1B233-0B2C-4CAE-A682-75071223DDDC}">
  <sheetPr>
    <tabColor theme="8" tint="0.59999389629810485"/>
  </sheetPr>
  <dimension ref="A1:C31"/>
  <sheetViews>
    <sheetView workbookViewId="0">
      <selection activeCell="C7" sqref="C7"/>
    </sheetView>
  </sheetViews>
  <sheetFormatPr defaultRowHeight="15" x14ac:dyDescent="0.2"/>
  <cols>
    <col min="1" max="1" width="12.44140625" style="5" customWidth="1"/>
    <col min="2" max="2" width="17.33203125" customWidth="1"/>
    <col min="3" max="3" width="100" style="6" customWidth="1"/>
  </cols>
  <sheetData>
    <row r="1" spans="1:3" x14ac:dyDescent="0.2">
      <c r="A1" s="2" t="s">
        <v>22</v>
      </c>
      <c r="B1" s="3" t="s">
        <v>23</v>
      </c>
      <c r="C1" s="4" t="s">
        <v>24</v>
      </c>
    </row>
    <row r="3" spans="1:3" s="7" customFormat="1" ht="30" x14ac:dyDescent="0.2">
      <c r="A3" s="8">
        <v>45215</v>
      </c>
      <c r="B3" s="7" t="s">
        <v>25</v>
      </c>
      <c r="C3" s="9" t="s">
        <v>26</v>
      </c>
    </row>
    <row r="4" spans="1:3" s="7" customFormat="1" x14ac:dyDescent="0.2">
      <c r="A4" s="10"/>
      <c r="C4" s="9"/>
    </row>
    <row r="5" spans="1:3" s="7" customFormat="1" x14ac:dyDescent="0.2">
      <c r="A5" s="10"/>
      <c r="C5" s="9"/>
    </row>
    <row r="6" spans="1:3" s="7" customFormat="1" x14ac:dyDescent="0.2">
      <c r="A6" s="10">
        <v>45218</v>
      </c>
      <c r="B6" s="7" t="s">
        <v>25</v>
      </c>
      <c r="C6" s="9" t="s">
        <v>27</v>
      </c>
    </row>
    <row r="7" spans="1:3" s="7" customFormat="1" x14ac:dyDescent="0.2">
      <c r="A7" s="10">
        <v>45231</v>
      </c>
      <c r="B7" s="7" t="s">
        <v>25</v>
      </c>
      <c r="C7" s="9" t="s">
        <v>41</v>
      </c>
    </row>
    <row r="8" spans="1:3" s="7" customFormat="1" ht="15.75" x14ac:dyDescent="0.2">
      <c r="A8" s="10"/>
      <c r="C8" s="25"/>
    </row>
    <row r="9" spans="1:3" s="7" customFormat="1" ht="15.75" x14ac:dyDescent="0.2">
      <c r="A9" s="10"/>
      <c r="C9" s="25" t="s">
        <v>40</v>
      </c>
    </row>
    <row r="10" spans="1:3" s="7" customFormat="1" ht="15.75" x14ac:dyDescent="0.2">
      <c r="A10" s="10"/>
      <c r="C10" s="27"/>
    </row>
    <row r="11" spans="1:3" s="7" customFormat="1" ht="15.75" x14ac:dyDescent="0.2">
      <c r="A11" s="10"/>
      <c r="C11" s="25"/>
    </row>
    <row r="12" spans="1:3" s="7" customFormat="1" x14ac:dyDescent="0.2">
      <c r="A12" s="10"/>
    </row>
    <row r="13" spans="1:3" s="7" customFormat="1" x14ac:dyDescent="0.2">
      <c r="A13" s="10"/>
      <c r="C13" s="9"/>
    </row>
    <row r="14" spans="1:3" s="7" customFormat="1" x14ac:dyDescent="0.2">
      <c r="A14" s="10"/>
      <c r="C14" s="9"/>
    </row>
    <row r="15" spans="1:3" s="7" customFormat="1" x14ac:dyDescent="0.2">
      <c r="A15" s="10"/>
      <c r="C15" s="9"/>
    </row>
    <row r="16" spans="1:3" s="7" customFormat="1" x14ac:dyDescent="0.2">
      <c r="A16" s="10"/>
      <c r="C16" s="9"/>
    </row>
    <row r="17" spans="1:3" s="7" customFormat="1" x14ac:dyDescent="0.2">
      <c r="A17" s="10"/>
      <c r="C17" s="9"/>
    </row>
    <row r="18" spans="1:3" s="7" customFormat="1" x14ac:dyDescent="0.2">
      <c r="A18" s="10"/>
      <c r="C18" s="9"/>
    </row>
    <row r="19" spans="1:3" s="7" customFormat="1" x14ac:dyDescent="0.2">
      <c r="A19" s="10"/>
      <c r="C19" s="9"/>
    </row>
    <row r="20" spans="1:3" s="7" customFormat="1" x14ac:dyDescent="0.2">
      <c r="A20" s="10"/>
      <c r="C20" s="9"/>
    </row>
    <row r="21" spans="1:3" s="7" customFormat="1" x14ac:dyDescent="0.2">
      <c r="A21" s="10"/>
      <c r="C21" s="9"/>
    </row>
    <row r="22" spans="1:3" s="7" customFormat="1" x14ac:dyDescent="0.2">
      <c r="A22" s="10"/>
      <c r="C22" s="9"/>
    </row>
    <row r="23" spans="1:3" s="7" customFormat="1" x14ac:dyDescent="0.2">
      <c r="A23" s="10"/>
      <c r="C23" s="9"/>
    </row>
    <row r="24" spans="1:3" s="7" customFormat="1" x14ac:dyDescent="0.2">
      <c r="A24" s="10"/>
      <c r="C24" s="9"/>
    </row>
    <row r="25" spans="1:3" s="7" customFormat="1" x14ac:dyDescent="0.2">
      <c r="A25" s="10"/>
      <c r="C25" s="9"/>
    </row>
    <row r="26" spans="1:3" s="7" customFormat="1" x14ac:dyDescent="0.2">
      <c r="A26" s="10"/>
      <c r="C26" s="9"/>
    </row>
    <row r="27" spans="1:3" s="7" customFormat="1" x14ac:dyDescent="0.2">
      <c r="A27" s="10"/>
      <c r="C27" s="9"/>
    </row>
    <row r="28" spans="1:3" s="7" customFormat="1" x14ac:dyDescent="0.2">
      <c r="A28" s="10"/>
      <c r="C28" s="9"/>
    </row>
    <row r="29" spans="1:3" s="7" customFormat="1" x14ac:dyDescent="0.2">
      <c r="A29" s="10"/>
      <c r="C29" s="9"/>
    </row>
    <row r="30" spans="1:3" s="7" customFormat="1" x14ac:dyDescent="0.2">
      <c r="A30" s="10"/>
      <c r="C30" s="9"/>
    </row>
    <row r="31" spans="1:3" s="7" customFormat="1" x14ac:dyDescent="0.2">
      <c r="A31" s="10"/>
      <c r="C31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C536D-BFC7-4797-82C0-E1A4DEACDE54}">
  <sheetPr>
    <tabColor rgb="FF00B0F0"/>
    <pageSetUpPr fitToPage="1"/>
  </sheetPr>
  <dimension ref="A1:DD40942"/>
  <sheetViews>
    <sheetView zoomScale="90" zoomScaleNormal="90" workbookViewId="0">
      <pane xSplit="3" topLeftCell="K1" activePane="topRight" state="frozen"/>
      <selection pane="topRight" activeCell="N11" sqref="N11"/>
    </sheetView>
  </sheetViews>
  <sheetFormatPr defaultColWidth="16.33203125" defaultRowHeight="15" x14ac:dyDescent="0.2"/>
  <cols>
    <col min="1" max="1" width="18" style="20" customWidth="1"/>
    <col min="2" max="2" width="13.6640625" style="11" customWidth="1"/>
    <col min="3" max="3" width="46.109375" style="16" customWidth="1"/>
    <col min="4" max="15" width="15" style="11" customWidth="1"/>
    <col min="16" max="106" width="16.33203125" style="11"/>
    <col min="107" max="16384" width="16.33203125" style="7"/>
  </cols>
  <sheetData>
    <row r="1" spans="1:107" ht="31.5" customHeight="1" x14ac:dyDescent="0.2">
      <c r="A1" s="37" t="s">
        <v>17</v>
      </c>
      <c r="B1" s="38"/>
      <c r="C1" s="38"/>
      <c r="D1" s="12"/>
      <c r="E1" s="12"/>
      <c r="F1" s="12">
        <v>45204</v>
      </c>
      <c r="G1" s="12">
        <v>45237</v>
      </c>
      <c r="H1" s="12">
        <v>45274</v>
      </c>
      <c r="I1" s="12">
        <v>45309</v>
      </c>
      <c r="J1" s="12">
        <v>45328</v>
      </c>
      <c r="K1" s="12">
        <v>45358</v>
      </c>
      <c r="L1" s="12">
        <v>45391</v>
      </c>
      <c r="M1" s="12">
        <v>45435</v>
      </c>
      <c r="N1" s="12">
        <v>45481</v>
      </c>
      <c r="O1" s="12"/>
    </row>
    <row r="2" spans="1:107" s="1" customFormat="1" ht="24" customHeight="1" x14ac:dyDescent="0.2">
      <c r="A2" s="13" t="s">
        <v>0</v>
      </c>
      <c r="B2" s="13" t="s">
        <v>1</v>
      </c>
      <c r="C2" s="14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</row>
    <row r="3" spans="1:107" s="1" customFormat="1" ht="24" customHeight="1" x14ac:dyDescent="0.2">
      <c r="A3" s="13"/>
      <c r="B3" s="13"/>
      <c r="C3" s="14"/>
      <c r="D3" s="29"/>
      <c r="E3" s="29"/>
      <c r="F3" s="29"/>
      <c r="G3" s="29"/>
      <c r="H3" s="29"/>
      <c r="I3" s="29">
        <v>45295</v>
      </c>
      <c r="J3" s="29"/>
      <c r="K3" s="29"/>
      <c r="L3" s="29"/>
      <c r="M3" s="29">
        <v>45414</v>
      </c>
      <c r="N3" s="29">
        <v>45446</v>
      </c>
      <c r="O3" s="29"/>
    </row>
    <row r="4" spans="1:107" ht="21.75" customHeight="1" x14ac:dyDescent="0.2">
      <c r="A4" s="15">
        <v>4017424807</v>
      </c>
      <c r="B4" s="15">
        <v>1005452072</v>
      </c>
      <c r="C4" s="16" t="s">
        <v>15</v>
      </c>
      <c r="D4" s="17"/>
      <c r="E4" s="17"/>
      <c r="F4" s="18">
        <f>492.18-38.39</f>
        <v>453.79</v>
      </c>
      <c r="G4" s="18">
        <v>590.30999999999995</v>
      </c>
      <c r="H4" s="18">
        <v>527.61</v>
      </c>
      <c r="I4" s="18">
        <v>550.79999999999995</v>
      </c>
      <c r="J4" s="18">
        <v>534.58000000000004</v>
      </c>
      <c r="K4" s="18">
        <v>469.6</v>
      </c>
      <c r="L4" s="18">
        <v>673.06</v>
      </c>
      <c r="M4" s="18">
        <v>1060.6400000000001</v>
      </c>
      <c r="N4" s="18">
        <v>1327.57</v>
      </c>
      <c r="O4" s="18"/>
      <c r="DC4" s="11"/>
    </row>
    <row r="5" spans="1:107" ht="21.75" customHeight="1" x14ac:dyDescent="0.2">
      <c r="A5" s="15"/>
      <c r="B5" s="15"/>
      <c r="C5" s="19" t="s">
        <v>28</v>
      </c>
      <c r="D5" s="17"/>
      <c r="E5" s="17"/>
      <c r="F5" s="17">
        <f>$F4/4</f>
        <v>113.44750000000001</v>
      </c>
      <c r="G5" s="17">
        <f>G4/4</f>
        <v>147.57749999999999</v>
      </c>
      <c r="H5" s="17">
        <f t="shared" ref="H5:O5" si="0">H4/4</f>
        <v>131.9025</v>
      </c>
      <c r="I5" s="17">
        <f t="shared" si="0"/>
        <v>137.69999999999999</v>
      </c>
      <c r="J5" s="17">
        <f t="shared" si="0"/>
        <v>133.64500000000001</v>
      </c>
      <c r="K5" s="17">
        <f t="shared" si="0"/>
        <v>117.4</v>
      </c>
      <c r="L5" s="17">
        <f t="shared" si="0"/>
        <v>168.26499999999999</v>
      </c>
      <c r="M5" s="17">
        <f t="shared" si="0"/>
        <v>265.16000000000003</v>
      </c>
      <c r="N5" s="17">
        <f t="shared" si="0"/>
        <v>331.89249999999998</v>
      </c>
      <c r="O5" s="17">
        <f t="shared" si="0"/>
        <v>0</v>
      </c>
      <c r="DC5" s="11"/>
    </row>
    <row r="6" spans="1:107" ht="21.75" customHeight="1" x14ac:dyDescent="0.2">
      <c r="A6" s="15"/>
      <c r="B6" s="15"/>
      <c r="C6" s="19" t="s">
        <v>18</v>
      </c>
      <c r="D6" s="17"/>
      <c r="E6" s="17"/>
      <c r="F6" s="17">
        <f>$F4/4</f>
        <v>113.44750000000001</v>
      </c>
      <c r="G6" s="17">
        <f>G4/4</f>
        <v>147.57749999999999</v>
      </c>
      <c r="H6" s="17">
        <f t="shared" ref="H6:O6" si="1">H4/4</f>
        <v>131.9025</v>
      </c>
      <c r="I6" s="17">
        <f t="shared" si="1"/>
        <v>137.69999999999999</v>
      </c>
      <c r="J6" s="17">
        <f t="shared" si="1"/>
        <v>133.64500000000001</v>
      </c>
      <c r="K6" s="17">
        <f t="shared" si="1"/>
        <v>117.4</v>
      </c>
      <c r="L6" s="17">
        <f t="shared" si="1"/>
        <v>168.26499999999999</v>
      </c>
      <c r="M6" s="17">
        <f t="shared" si="1"/>
        <v>265.16000000000003</v>
      </c>
      <c r="N6" s="17">
        <f t="shared" si="1"/>
        <v>331.89249999999998</v>
      </c>
      <c r="O6" s="17">
        <f t="shared" si="1"/>
        <v>0</v>
      </c>
      <c r="DC6" s="11"/>
    </row>
    <row r="7" spans="1:107" ht="21.75" customHeight="1" x14ac:dyDescent="0.2">
      <c r="A7" s="15"/>
      <c r="B7" s="15"/>
      <c r="C7" s="19" t="s">
        <v>19</v>
      </c>
      <c r="D7" s="17"/>
      <c r="E7" s="17"/>
      <c r="F7" s="17">
        <f>$F4/4</f>
        <v>113.44750000000001</v>
      </c>
      <c r="G7" s="17">
        <f>G4/4</f>
        <v>147.57749999999999</v>
      </c>
      <c r="H7" s="17">
        <f t="shared" ref="H7:O7" si="2">H4/4</f>
        <v>131.9025</v>
      </c>
      <c r="I7" s="17">
        <f t="shared" si="2"/>
        <v>137.69999999999999</v>
      </c>
      <c r="J7" s="17">
        <f t="shared" si="2"/>
        <v>133.64500000000001</v>
      </c>
      <c r="K7" s="17">
        <f t="shared" si="2"/>
        <v>117.4</v>
      </c>
      <c r="L7" s="17">
        <f t="shared" si="2"/>
        <v>168.26499999999999</v>
      </c>
      <c r="M7" s="17">
        <f t="shared" si="2"/>
        <v>265.16000000000003</v>
      </c>
      <c r="N7" s="17">
        <f t="shared" si="2"/>
        <v>331.89249999999998</v>
      </c>
      <c r="O7" s="17">
        <f t="shared" si="2"/>
        <v>0</v>
      </c>
      <c r="DC7" s="11"/>
    </row>
    <row r="8" spans="1:107" ht="21.75" customHeight="1" x14ac:dyDescent="0.2">
      <c r="A8" s="15"/>
      <c r="B8" s="15"/>
      <c r="C8" s="19" t="s">
        <v>29</v>
      </c>
      <c r="D8" s="17"/>
      <c r="E8" s="17"/>
      <c r="F8" s="17">
        <f>$F4/4</f>
        <v>113.44750000000001</v>
      </c>
      <c r="G8" s="17">
        <f>G4/4</f>
        <v>147.57749999999999</v>
      </c>
      <c r="H8" s="17">
        <f t="shared" ref="H8:O8" si="3">H4/4</f>
        <v>131.9025</v>
      </c>
      <c r="I8" s="17">
        <f t="shared" si="3"/>
        <v>137.69999999999999</v>
      </c>
      <c r="J8" s="17">
        <f t="shared" si="3"/>
        <v>133.64500000000001</v>
      </c>
      <c r="K8" s="17">
        <f t="shared" si="3"/>
        <v>117.4</v>
      </c>
      <c r="L8" s="17">
        <f t="shared" si="3"/>
        <v>168.26499999999999</v>
      </c>
      <c r="M8" s="17">
        <f t="shared" si="3"/>
        <v>265.16000000000003</v>
      </c>
      <c r="N8" s="17">
        <f t="shared" si="3"/>
        <v>331.89249999999998</v>
      </c>
      <c r="O8" s="17">
        <f t="shared" si="3"/>
        <v>0</v>
      </c>
      <c r="DC8" s="11"/>
    </row>
    <row r="9" spans="1:107" ht="21.75" customHeight="1" x14ac:dyDescent="0.2">
      <c r="A9" s="15"/>
      <c r="B9" s="15"/>
      <c r="D9" s="17"/>
      <c r="E9" s="17"/>
      <c r="F9" s="17">
        <f>SUM(F5:F8)</f>
        <v>453.79</v>
      </c>
      <c r="G9" s="17">
        <f>SUM(G5:G8)</f>
        <v>590.30999999999995</v>
      </c>
      <c r="H9" s="17">
        <f t="shared" ref="H9:O9" si="4">SUM(H5:H8)</f>
        <v>527.61</v>
      </c>
      <c r="I9" s="17">
        <f t="shared" si="4"/>
        <v>550.79999999999995</v>
      </c>
      <c r="J9" s="17">
        <f t="shared" si="4"/>
        <v>534.58000000000004</v>
      </c>
      <c r="K9" s="17">
        <f t="shared" si="4"/>
        <v>469.6</v>
      </c>
      <c r="L9" s="17">
        <f t="shared" si="4"/>
        <v>673.06</v>
      </c>
      <c r="M9" s="17">
        <f t="shared" si="4"/>
        <v>1060.6400000000001</v>
      </c>
      <c r="N9" s="17">
        <f t="shared" si="4"/>
        <v>1327.57</v>
      </c>
      <c r="O9" s="17">
        <f t="shared" si="4"/>
        <v>0</v>
      </c>
      <c r="DC9" s="11"/>
    </row>
    <row r="10" spans="1:107" ht="21.75" customHeight="1" x14ac:dyDescent="0.2">
      <c r="A10" s="20">
        <v>4017424060</v>
      </c>
      <c r="B10" s="15">
        <v>47781800</v>
      </c>
      <c r="C10" s="16" t="s">
        <v>21</v>
      </c>
      <c r="D10" s="18"/>
      <c r="E10" s="18"/>
      <c r="F10" s="18">
        <v>33.369999999999997</v>
      </c>
      <c r="G10" s="18">
        <v>32.81</v>
      </c>
      <c r="H10" s="18">
        <v>38.08</v>
      </c>
      <c r="I10" s="18">
        <v>43.27</v>
      </c>
      <c r="J10" s="18">
        <v>42.5</v>
      </c>
      <c r="K10" s="18">
        <v>40.15</v>
      </c>
      <c r="L10" s="18">
        <v>39.79</v>
      </c>
      <c r="M10" s="18">
        <v>30.93</v>
      </c>
      <c r="N10" s="18">
        <v>35.729999999999997</v>
      </c>
      <c r="O10" s="18"/>
      <c r="DC10" s="11"/>
    </row>
    <row r="11" spans="1:107" ht="21.75" customHeight="1" x14ac:dyDescent="0.2">
      <c r="B11" s="15"/>
      <c r="C11" s="19" t="s">
        <v>18</v>
      </c>
      <c r="D11" s="18"/>
      <c r="E11" s="18"/>
      <c r="F11" s="17">
        <f>F10*0.25</f>
        <v>8.3424999999999994</v>
      </c>
      <c r="G11" s="17">
        <f>G10*0.25</f>
        <v>8.2025000000000006</v>
      </c>
      <c r="H11" s="17">
        <f t="shared" ref="H11:O11" si="5">H10*0.25</f>
        <v>9.52</v>
      </c>
      <c r="I11" s="17">
        <f t="shared" si="5"/>
        <v>10.817500000000001</v>
      </c>
      <c r="J11" s="17">
        <f t="shared" si="5"/>
        <v>10.625</v>
      </c>
      <c r="K11" s="17">
        <f t="shared" si="5"/>
        <v>10.0375</v>
      </c>
      <c r="L11" s="17">
        <f t="shared" si="5"/>
        <v>9.9474999999999998</v>
      </c>
      <c r="M11" s="17">
        <f t="shared" si="5"/>
        <v>7.7324999999999999</v>
      </c>
      <c r="N11" s="17">
        <f t="shared" si="5"/>
        <v>8.9324999999999992</v>
      </c>
      <c r="O11" s="17">
        <f t="shared" si="5"/>
        <v>0</v>
      </c>
      <c r="DC11" s="11"/>
    </row>
    <row r="12" spans="1:107" ht="21.75" customHeight="1" x14ac:dyDescent="0.2">
      <c r="B12" s="15"/>
      <c r="C12" s="19" t="s">
        <v>19</v>
      </c>
      <c r="D12" s="18"/>
      <c r="E12" s="18"/>
      <c r="F12" s="17">
        <f>F10*0.25</f>
        <v>8.3424999999999994</v>
      </c>
      <c r="G12" s="17">
        <f>G10*0.25</f>
        <v>8.2025000000000006</v>
      </c>
      <c r="H12" s="17">
        <f t="shared" ref="H12:O12" si="6">H10*0.25</f>
        <v>9.52</v>
      </c>
      <c r="I12" s="17">
        <f t="shared" si="6"/>
        <v>10.817500000000001</v>
      </c>
      <c r="J12" s="17">
        <f t="shared" si="6"/>
        <v>10.625</v>
      </c>
      <c r="K12" s="17">
        <f t="shared" si="6"/>
        <v>10.0375</v>
      </c>
      <c r="L12" s="17">
        <f t="shared" si="6"/>
        <v>9.9474999999999998</v>
      </c>
      <c r="M12" s="17">
        <f t="shared" si="6"/>
        <v>7.7324999999999999</v>
      </c>
      <c r="N12" s="17">
        <f t="shared" si="6"/>
        <v>8.9324999999999992</v>
      </c>
      <c r="O12" s="17">
        <f t="shared" si="6"/>
        <v>0</v>
      </c>
      <c r="DC12" s="11"/>
    </row>
    <row r="13" spans="1:107" ht="21.75" customHeight="1" x14ac:dyDescent="0.2">
      <c r="B13" s="15"/>
      <c r="C13" s="19" t="s">
        <v>20</v>
      </c>
      <c r="D13" s="18"/>
      <c r="E13" s="18"/>
      <c r="F13" s="17">
        <f>F10*0.5</f>
        <v>16.684999999999999</v>
      </c>
      <c r="G13" s="17">
        <f>G10*0.5</f>
        <v>16.405000000000001</v>
      </c>
      <c r="H13" s="17">
        <f t="shared" ref="H13:O13" si="7">H10*0.5</f>
        <v>19.04</v>
      </c>
      <c r="I13" s="17">
        <f t="shared" si="7"/>
        <v>21.635000000000002</v>
      </c>
      <c r="J13" s="17">
        <f t="shared" si="7"/>
        <v>21.25</v>
      </c>
      <c r="K13" s="17">
        <f t="shared" si="7"/>
        <v>20.074999999999999</v>
      </c>
      <c r="L13" s="17">
        <f t="shared" si="7"/>
        <v>19.895</v>
      </c>
      <c r="M13" s="17">
        <f t="shared" si="7"/>
        <v>15.465</v>
      </c>
      <c r="N13" s="17">
        <f t="shared" si="7"/>
        <v>17.864999999999998</v>
      </c>
      <c r="O13" s="17">
        <f t="shared" si="7"/>
        <v>0</v>
      </c>
      <c r="DC13" s="11"/>
    </row>
    <row r="14" spans="1:107" ht="21.75" customHeight="1" x14ac:dyDescent="0.2">
      <c r="B14" s="15"/>
      <c r="D14" s="18"/>
      <c r="E14" s="18"/>
      <c r="F14" s="17">
        <f>SUM(F11:F13)</f>
        <v>33.369999999999997</v>
      </c>
      <c r="G14" s="17">
        <f>SUM(G11:G13)</f>
        <v>32.81</v>
      </c>
      <c r="H14" s="17">
        <f t="shared" ref="H14:O14" si="8">SUM(H11:H13)</f>
        <v>38.08</v>
      </c>
      <c r="I14" s="17">
        <f t="shared" si="8"/>
        <v>43.27</v>
      </c>
      <c r="J14" s="17">
        <f t="shared" si="8"/>
        <v>42.5</v>
      </c>
      <c r="K14" s="17">
        <f t="shared" si="8"/>
        <v>40.15</v>
      </c>
      <c r="L14" s="17">
        <f t="shared" si="8"/>
        <v>39.79</v>
      </c>
      <c r="M14" s="17">
        <f t="shared" si="8"/>
        <v>30.93</v>
      </c>
      <c r="N14" s="17">
        <f t="shared" si="8"/>
        <v>35.729999999999997</v>
      </c>
      <c r="O14" s="17">
        <f t="shared" si="8"/>
        <v>0</v>
      </c>
      <c r="DC14" s="11"/>
    </row>
    <row r="15" spans="1:107" ht="21.75" customHeight="1" x14ac:dyDescent="0.2">
      <c r="B15" s="21"/>
      <c r="C15" s="22" t="s">
        <v>16</v>
      </c>
      <c r="D15" s="18">
        <f>SUM(D4:D10)</f>
        <v>0</v>
      </c>
      <c r="E15" s="18">
        <f>SUM(E4:E10)</f>
        <v>0</v>
      </c>
      <c r="F15" s="18">
        <f>SUM(F4+F10)</f>
        <v>487.16</v>
      </c>
      <c r="G15" s="18">
        <f t="shared" ref="G15:O15" si="9">SUM(G4+G10)</f>
        <v>623.11999999999989</v>
      </c>
      <c r="H15" s="18">
        <f t="shared" si="9"/>
        <v>565.69000000000005</v>
      </c>
      <c r="I15" s="18">
        <f t="shared" si="9"/>
        <v>594.06999999999994</v>
      </c>
      <c r="J15" s="18">
        <f t="shared" si="9"/>
        <v>577.08000000000004</v>
      </c>
      <c r="K15" s="18">
        <f t="shared" si="9"/>
        <v>509.75</v>
      </c>
      <c r="L15" s="18">
        <f t="shared" si="9"/>
        <v>712.84999999999991</v>
      </c>
      <c r="M15" s="18">
        <f t="shared" si="9"/>
        <v>1091.5700000000002</v>
      </c>
      <c r="N15" s="18">
        <f t="shared" si="9"/>
        <v>1363.3</v>
      </c>
      <c r="O15" s="18">
        <f t="shared" si="9"/>
        <v>0</v>
      </c>
    </row>
    <row r="16" spans="1:107" s="23" customFormat="1" ht="21.75" customHeight="1" x14ac:dyDescent="0.2">
      <c r="A16" s="20"/>
      <c r="B16" s="21"/>
      <c r="C16" s="22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</row>
    <row r="17" spans="1:108" ht="21.75" customHeight="1" x14ac:dyDescent="0.2">
      <c r="B17" s="21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</row>
    <row r="18" spans="1:108" s="11" customFormat="1" ht="21.75" customHeight="1" x14ac:dyDescent="0.2">
      <c r="A18" s="20"/>
      <c r="C18" s="16"/>
      <c r="DC18" s="7"/>
      <c r="DD18" s="7"/>
    </row>
    <row r="19" spans="1:108" s="11" customFormat="1" ht="21.75" customHeight="1" x14ac:dyDescent="0.2">
      <c r="A19" s="20"/>
      <c r="C19" s="16"/>
      <c r="DC19" s="7"/>
      <c r="DD19" s="7"/>
    </row>
    <row r="20" spans="1:108" ht="21.75" customHeight="1" x14ac:dyDescent="0.2">
      <c r="A20" s="25" t="s">
        <v>30</v>
      </c>
      <c r="C20" s="16" t="s">
        <v>35</v>
      </c>
      <c r="D20" s="24"/>
      <c r="E20" s="24"/>
      <c r="F20" s="24">
        <f>F6+F11</f>
        <v>121.79</v>
      </c>
      <c r="G20" s="24">
        <f>G6+G11</f>
        <v>155.77999999999997</v>
      </c>
      <c r="H20" s="24">
        <f t="shared" ref="H20:M20" si="10">H6+H11</f>
        <v>141.42250000000001</v>
      </c>
      <c r="I20" s="24">
        <f t="shared" si="10"/>
        <v>148.51749999999998</v>
      </c>
      <c r="J20" s="24">
        <f t="shared" si="10"/>
        <v>144.27000000000001</v>
      </c>
      <c r="K20" s="24">
        <f t="shared" si="10"/>
        <v>127.4375</v>
      </c>
      <c r="L20" s="24">
        <f t="shared" si="10"/>
        <v>178.21249999999998</v>
      </c>
      <c r="M20" s="24">
        <f t="shared" si="10"/>
        <v>272.89250000000004</v>
      </c>
      <c r="N20" s="24"/>
      <c r="O20" s="24"/>
    </row>
    <row r="21" spans="1:108" ht="21.75" customHeight="1" x14ac:dyDescent="0.2">
      <c r="A21" s="25" t="s">
        <v>31</v>
      </c>
      <c r="B21" s="26"/>
      <c r="C21" s="11" t="s">
        <v>36</v>
      </c>
      <c r="D21" s="24"/>
      <c r="E21" s="24"/>
      <c r="F21" s="24">
        <f>F7+F12</f>
        <v>121.79</v>
      </c>
      <c r="G21" s="24">
        <f t="shared" ref="G21:M21" si="11">G7+G12</f>
        <v>155.77999999999997</v>
      </c>
      <c r="H21" s="24">
        <f t="shared" si="11"/>
        <v>141.42250000000001</v>
      </c>
      <c r="I21" s="24">
        <f t="shared" si="11"/>
        <v>148.51749999999998</v>
      </c>
      <c r="J21" s="24">
        <f t="shared" si="11"/>
        <v>144.27000000000001</v>
      </c>
      <c r="K21" s="24">
        <f t="shared" si="11"/>
        <v>127.4375</v>
      </c>
      <c r="L21" s="24">
        <f t="shared" si="11"/>
        <v>178.21249999999998</v>
      </c>
      <c r="M21" s="24">
        <f t="shared" si="11"/>
        <v>272.89250000000004</v>
      </c>
      <c r="N21" s="24"/>
      <c r="O21" s="24"/>
      <c r="DC21" s="11"/>
      <c r="DD21" s="11"/>
    </row>
    <row r="22" spans="1:108" ht="21.75" customHeight="1" x14ac:dyDescent="0.2">
      <c r="A22" s="25" t="s">
        <v>32</v>
      </c>
      <c r="B22" s="26"/>
      <c r="C22" s="11" t="s">
        <v>37</v>
      </c>
      <c r="D22" s="24"/>
      <c r="E22" s="24"/>
      <c r="F22" s="24">
        <f>F8</f>
        <v>113.44750000000001</v>
      </c>
      <c r="G22" s="24">
        <f t="shared" ref="G22:M22" si="12">G8</f>
        <v>147.57749999999999</v>
      </c>
      <c r="H22" s="24">
        <f t="shared" si="12"/>
        <v>131.9025</v>
      </c>
      <c r="I22" s="24">
        <f t="shared" si="12"/>
        <v>137.69999999999999</v>
      </c>
      <c r="J22" s="24">
        <f t="shared" si="12"/>
        <v>133.64500000000001</v>
      </c>
      <c r="K22" s="24">
        <f t="shared" si="12"/>
        <v>117.4</v>
      </c>
      <c r="L22" s="24">
        <f t="shared" si="12"/>
        <v>168.26499999999999</v>
      </c>
      <c r="M22" s="24">
        <f t="shared" si="12"/>
        <v>265.16000000000003</v>
      </c>
      <c r="N22" s="24"/>
      <c r="O22" s="24"/>
      <c r="DC22" s="11"/>
      <c r="DD22" s="11"/>
    </row>
    <row r="23" spans="1:108" ht="21.75" customHeight="1" x14ac:dyDescent="0.2">
      <c r="A23" s="27" t="s">
        <v>33</v>
      </c>
      <c r="B23" s="21"/>
      <c r="C23" s="16" t="s">
        <v>38</v>
      </c>
      <c r="D23" s="24"/>
      <c r="E23" s="24"/>
      <c r="F23" s="24">
        <f>F13</f>
        <v>16.684999999999999</v>
      </c>
      <c r="G23" s="24">
        <f t="shared" ref="G23:M23" si="13">G13</f>
        <v>16.405000000000001</v>
      </c>
      <c r="H23" s="24">
        <f t="shared" si="13"/>
        <v>19.04</v>
      </c>
      <c r="I23" s="24">
        <f t="shared" si="13"/>
        <v>21.635000000000002</v>
      </c>
      <c r="J23" s="24">
        <f t="shared" si="13"/>
        <v>21.25</v>
      </c>
      <c r="K23" s="24">
        <f t="shared" si="13"/>
        <v>20.074999999999999</v>
      </c>
      <c r="L23" s="24">
        <f t="shared" si="13"/>
        <v>19.895</v>
      </c>
      <c r="M23" s="30">
        <f t="shared" si="13"/>
        <v>15.465</v>
      </c>
      <c r="N23" s="24"/>
      <c r="O23" s="24"/>
    </row>
    <row r="24" spans="1:108" s="11" customFormat="1" ht="21.75" customHeight="1" x14ac:dyDescent="0.2">
      <c r="A24" s="25" t="s">
        <v>34</v>
      </c>
      <c r="C24" s="16" t="s">
        <v>39</v>
      </c>
      <c r="F24" s="28">
        <f>F5</f>
        <v>113.44750000000001</v>
      </c>
      <c r="G24" s="28">
        <f t="shared" ref="G24:M24" si="14">G5</f>
        <v>147.57749999999999</v>
      </c>
      <c r="H24" s="28">
        <f t="shared" si="14"/>
        <v>131.9025</v>
      </c>
      <c r="I24" s="28">
        <f t="shared" si="14"/>
        <v>137.69999999999999</v>
      </c>
      <c r="J24" s="28">
        <f t="shared" si="14"/>
        <v>133.64500000000001</v>
      </c>
      <c r="K24" s="28">
        <f t="shared" si="14"/>
        <v>117.4</v>
      </c>
      <c r="L24" s="28">
        <f t="shared" si="14"/>
        <v>168.26499999999999</v>
      </c>
      <c r="M24" s="28">
        <f t="shared" si="14"/>
        <v>265.16000000000003</v>
      </c>
      <c r="DC24" s="7"/>
      <c r="DD24" s="7"/>
    </row>
    <row r="25" spans="1:108" s="11" customFormat="1" ht="21.75" customHeight="1" x14ac:dyDescent="0.2">
      <c r="A25" s="20"/>
      <c r="C25" s="16"/>
      <c r="F25" s="11">
        <f>SUM(F20:F24)</f>
        <v>487.16</v>
      </c>
      <c r="G25" s="11">
        <f>SUM(G20:G24)</f>
        <v>623.11999999999989</v>
      </c>
      <c r="H25" s="11">
        <f t="shared" ref="H25:M25" si="15">SUM(H20:H24)</f>
        <v>565.69000000000005</v>
      </c>
      <c r="I25" s="11">
        <f t="shared" si="15"/>
        <v>594.06999999999994</v>
      </c>
      <c r="J25" s="11">
        <f t="shared" si="15"/>
        <v>577.08000000000004</v>
      </c>
      <c r="K25" s="11">
        <f t="shared" si="15"/>
        <v>509.75</v>
      </c>
      <c r="L25" s="11">
        <f t="shared" si="15"/>
        <v>712.84999999999991</v>
      </c>
      <c r="M25" s="11">
        <f t="shared" si="15"/>
        <v>1091.5700000000002</v>
      </c>
      <c r="DC25" s="7"/>
      <c r="DD25" s="7"/>
    </row>
    <row r="26" spans="1:108" s="11" customFormat="1" ht="21.75" customHeight="1" x14ac:dyDescent="0.2">
      <c r="A26" s="20"/>
      <c r="C26" s="16"/>
      <c r="DC26" s="7"/>
      <c r="DD26" s="7"/>
    </row>
    <row r="27" spans="1:108" ht="21.75" customHeight="1" x14ac:dyDescent="0.2"/>
    <row r="28" spans="1:108" s="11" customFormat="1" ht="21.75" customHeight="1" x14ac:dyDescent="0.2">
      <c r="A28" s="20"/>
      <c r="C28" s="16"/>
      <c r="DC28" s="7"/>
      <c r="DD28" s="7"/>
    </row>
    <row r="29" spans="1:108" ht="21.75" customHeight="1" x14ac:dyDescent="0.2"/>
    <row r="30" spans="1:108" ht="21.75" customHeight="1" x14ac:dyDescent="0.2"/>
    <row r="31" spans="1:108" ht="21.75" customHeight="1" x14ac:dyDescent="0.2"/>
    <row r="32" spans="1:108" ht="21.75" customHeight="1" x14ac:dyDescent="0.2"/>
    <row r="40942" spans="1:108" s="11" customFormat="1" x14ac:dyDescent="0.2">
      <c r="A40942" s="20">
        <f>SUM(A1:A40941)</f>
        <v>8034848867</v>
      </c>
      <c r="C40942" s="16"/>
      <c r="DC40942" s="7"/>
      <c r="DD40942" s="7"/>
    </row>
  </sheetData>
  <mergeCells count="1">
    <mergeCell ref="A1:C1"/>
  </mergeCells>
  <pageMargins left="1" right="0" top="1" bottom="1" header="0" footer="0"/>
  <pageSetup scale="40" firstPageNumber="6" orientation="landscape" r:id="rId1"/>
  <headerFooter alignWithMargins="0">
    <oddFooter>&amp;L&amp;8&amp;F  &amp;A&amp;R&amp;8&amp;D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1FFD8-F0F0-44E2-A1E4-7985CB91E941}">
  <sheetPr>
    <tabColor rgb="FFFFFF00"/>
    <pageSetUpPr fitToPage="1"/>
  </sheetPr>
  <dimension ref="A1:DD40942"/>
  <sheetViews>
    <sheetView tabSelected="1" zoomScale="90" zoomScaleNormal="90" workbookViewId="0">
      <pane xSplit="3" topLeftCell="I1" activePane="topRight" state="frozen"/>
      <selection pane="topRight" activeCell="J5" sqref="J5"/>
    </sheetView>
  </sheetViews>
  <sheetFormatPr defaultColWidth="16.33203125" defaultRowHeight="15" x14ac:dyDescent="0.2"/>
  <cols>
    <col min="1" max="1" width="18" style="20" customWidth="1"/>
    <col min="2" max="2" width="15" style="11" customWidth="1"/>
    <col min="3" max="3" width="46.109375" style="16" customWidth="1"/>
    <col min="4" max="15" width="15" style="11" customWidth="1"/>
    <col min="16" max="106" width="16.33203125" style="11"/>
    <col min="107" max="16384" width="16.33203125" style="7"/>
  </cols>
  <sheetData>
    <row r="1" spans="1:107" ht="31.5" customHeight="1" x14ac:dyDescent="0.2">
      <c r="A1" s="31" t="s">
        <v>17</v>
      </c>
      <c r="B1" s="31"/>
      <c r="C1" s="36" t="s">
        <v>43</v>
      </c>
      <c r="D1" s="12">
        <v>45491</v>
      </c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07" s="32" customFormat="1" ht="24" customHeight="1" x14ac:dyDescent="0.2">
      <c r="A2" s="13" t="s">
        <v>0</v>
      </c>
      <c r="B2" s="13" t="s">
        <v>1</v>
      </c>
      <c r="C2" s="14" t="s">
        <v>2</v>
      </c>
      <c r="D2" s="33" t="s">
        <v>3</v>
      </c>
      <c r="E2" s="33" t="s">
        <v>4</v>
      </c>
      <c r="F2" s="33" t="s">
        <v>5</v>
      </c>
      <c r="G2" s="33" t="s">
        <v>6</v>
      </c>
      <c r="H2" s="33" t="s">
        <v>7</v>
      </c>
      <c r="I2" s="33" t="s">
        <v>8</v>
      </c>
      <c r="J2" s="33">
        <v>45658</v>
      </c>
      <c r="K2" s="33">
        <v>45689</v>
      </c>
      <c r="L2" s="33">
        <v>45717</v>
      </c>
      <c r="M2" s="33">
        <v>45748</v>
      </c>
      <c r="N2" s="33">
        <v>45778</v>
      </c>
      <c r="O2" s="33">
        <v>45809</v>
      </c>
    </row>
    <row r="3" spans="1:107" s="32" customFormat="1" ht="24" customHeight="1" x14ac:dyDescent="0.2">
      <c r="A3" s="13"/>
      <c r="B3" s="13"/>
      <c r="C3" s="34" t="s">
        <v>42</v>
      </c>
      <c r="D3" s="35">
        <v>45475</v>
      </c>
      <c r="E3" s="35"/>
      <c r="F3" s="35">
        <v>45539</v>
      </c>
      <c r="G3" s="35"/>
      <c r="H3" s="35">
        <v>45599</v>
      </c>
      <c r="I3" s="35">
        <v>45629</v>
      </c>
      <c r="J3" s="35">
        <v>45670</v>
      </c>
      <c r="K3" s="35"/>
      <c r="L3" s="35"/>
      <c r="M3" s="35"/>
      <c r="N3" s="35"/>
      <c r="O3" s="35"/>
    </row>
    <row r="4" spans="1:107" ht="21.75" customHeight="1" x14ac:dyDescent="0.2">
      <c r="A4" s="15">
        <v>4017424807</v>
      </c>
      <c r="B4" s="15">
        <v>1005452072</v>
      </c>
      <c r="C4" s="16" t="s">
        <v>15</v>
      </c>
      <c r="D4" s="17">
        <v>1103.29</v>
      </c>
      <c r="E4" s="17">
        <v>1229.67</v>
      </c>
      <c r="F4" s="18">
        <v>1336.67</v>
      </c>
      <c r="G4" s="18">
        <v>1016.74</v>
      </c>
      <c r="H4" s="18">
        <v>1056.99</v>
      </c>
      <c r="I4" s="18">
        <v>897.56</v>
      </c>
      <c r="J4" s="18">
        <v>925.19</v>
      </c>
      <c r="K4" s="18"/>
      <c r="L4" s="18"/>
      <c r="M4" s="18"/>
      <c r="N4" s="18"/>
      <c r="O4" s="18"/>
      <c r="DC4" s="11"/>
    </row>
    <row r="5" spans="1:107" ht="21.75" customHeight="1" x14ac:dyDescent="0.2">
      <c r="A5" s="15"/>
      <c r="B5" s="15"/>
      <c r="C5" s="19" t="s">
        <v>28</v>
      </c>
      <c r="D5" s="17"/>
      <c r="E5" s="17"/>
      <c r="F5" s="17">
        <f>$F4/4</f>
        <v>334.16750000000002</v>
      </c>
      <c r="G5" s="17">
        <f>G4/4</f>
        <v>254.185</v>
      </c>
      <c r="H5" s="17">
        <f t="shared" ref="H5:O5" si="0">H4/4</f>
        <v>264.2475</v>
      </c>
      <c r="I5" s="17">
        <f t="shared" si="0"/>
        <v>224.39</v>
      </c>
      <c r="J5" s="17">
        <f t="shared" si="0"/>
        <v>231.29750000000001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7">
        <f t="shared" si="0"/>
        <v>0</v>
      </c>
      <c r="DC5" s="11"/>
    </row>
    <row r="6" spans="1:107" ht="21.75" customHeight="1" x14ac:dyDescent="0.2">
      <c r="A6" s="15"/>
      <c r="B6" s="15"/>
      <c r="C6" s="19" t="s">
        <v>18</v>
      </c>
      <c r="D6" s="17"/>
      <c r="E6" s="17"/>
      <c r="F6" s="17">
        <f>$F4/4</f>
        <v>334.16750000000002</v>
      </c>
      <c r="G6" s="17">
        <f>G4/4</f>
        <v>254.185</v>
      </c>
      <c r="H6" s="17">
        <f t="shared" ref="H6:O6" si="1">H4/4</f>
        <v>264.2475</v>
      </c>
      <c r="I6" s="17">
        <f t="shared" si="1"/>
        <v>224.39</v>
      </c>
      <c r="J6" s="17">
        <f t="shared" si="1"/>
        <v>231.29750000000001</v>
      </c>
      <c r="K6" s="17">
        <f t="shared" si="1"/>
        <v>0</v>
      </c>
      <c r="L6" s="17">
        <f t="shared" si="1"/>
        <v>0</v>
      </c>
      <c r="M6" s="17">
        <f t="shared" si="1"/>
        <v>0</v>
      </c>
      <c r="N6" s="17">
        <f t="shared" si="1"/>
        <v>0</v>
      </c>
      <c r="O6" s="17">
        <f t="shared" si="1"/>
        <v>0</v>
      </c>
      <c r="DC6" s="11"/>
    </row>
    <row r="7" spans="1:107" ht="21.75" customHeight="1" x14ac:dyDescent="0.2">
      <c r="A7" s="15"/>
      <c r="B7" s="15"/>
      <c r="C7" s="19" t="s">
        <v>19</v>
      </c>
      <c r="D7" s="17"/>
      <c r="E7" s="17"/>
      <c r="F7" s="17">
        <f>$F4/4</f>
        <v>334.16750000000002</v>
      </c>
      <c r="G7" s="17">
        <f>G4/4</f>
        <v>254.185</v>
      </c>
      <c r="H7" s="17">
        <f t="shared" ref="H7:O7" si="2">H4/4</f>
        <v>264.2475</v>
      </c>
      <c r="I7" s="17">
        <f t="shared" si="2"/>
        <v>224.39</v>
      </c>
      <c r="J7" s="17">
        <f t="shared" si="2"/>
        <v>231.29750000000001</v>
      </c>
      <c r="K7" s="17">
        <f t="shared" si="2"/>
        <v>0</v>
      </c>
      <c r="L7" s="17">
        <f t="shared" si="2"/>
        <v>0</v>
      </c>
      <c r="M7" s="17">
        <f t="shared" si="2"/>
        <v>0</v>
      </c>
      <c r="N7" s="17">
        <f t="shared" si="2"/>
        <v>0</v>
      </c>
      <c r="O7" s="17">
        <f t="shared" si="2"/>
        <v>0</v>
      </c>
      <c r="DC7" s="11"/>
    </row>
    <row r="8" spans="1:107" ht="21.75" customHeight="1" x14ac:dyDescent="0.2">
      <c r="A8" s="15"/>
      <c r="B8" s="15"/>
      <c r="C8" s="19" t="s">
        <v>29</v>
      </c>
      <c r="D8" s="17"/>
      <c r="E8" s="17"/>
      <c r="F8" s="17">
        <f>$F4/4</f>
        <v>334.16750000000002</v>
      </c>
      <c r="G8" s="17">
        <f>G4/4</f>
        <v>254.185</v>
      </c>
      <c r="H8" s="17">
        <f t="shared" ref="H8:O8" si="3">H4/4</f>
        <v>264.2475</v>
      </c>
      <c r="I8" s="17">
        <f t="shared" si="3"/>
        <v>224.39</v>
      </c>
      <c r="J8" s="17">
        <f t="shared" si="3"/>
        <v>231.29750000000001</v>
      </c>
      <c r="K8" s="17">
        <f t="shared" si="3"/>
        <v>0</v>
      </c>
      <c r="L8" s="17">
        <f t="shared" si="3"/>
        <v>0</v>
      </c>
      <c r="M8" s="17">
        <f t="shared" si="3"/>
        <v>0</v>
      </c>
      <c r="N8" s="17">
        <f t="shared" si="3"/>
        <v>0</v>
      </c>
      <c r="O8" s="17">
        <f t="shared" si="3"/>
        <v>0</v>
      </c>
      <c r="DC8" s="11"/>
    </row>
    <row r="9" spans="1:107" ht="21.75" customHeight="1" x14ac:dyDescent="0.2">
      <c r="A9" s="15"/>
      <c r="B9" s="15"/>
      <c r="D9" s="17"/>
      <c r="E9" s="17"/>
      <c r="F9" s="17">
        <f>SUM(F5:F8)</f>
        <v>1336.67</v>
      </c>
      <c r="G9" s="17">
        <f>SUM(G5:G8)</f>
        <v>1016.74</v>
      </c>
      <c r="H9" s="17">
        <f t="shared" ref="H9:O9" si="4">SUM(H5:H8)</f>
        <v>1056.99</v>
      </c>
      <c r="I9" s="17">
        <f t="shared" si="4"/>
        <v>897.56</v>
      </c>
      <c r="J9" s="17">
        <f t="shared" si="4"/>
        <v>925.19</v>
      </c>
      <c r="K9" s="17">
        <f t="shared" si="4"/>
        <v>0</v>
      </c>
      <c r="L9" s="17">
        <f t="shared" si="4"/>
        <v>0</v>
      </c>
      <c r="M9" s="17">
        <f t="shared" si="4"/>
        <v>0</v>
      </c>
      <c r="N9" s="17">
        <f t="shared" si="4"/>
        <v>0</v>
      </c>
      <c r="O9" s="17">
        <f t="shared" si="4"/>
        <v>0</v>
      </c>
      <c r="DC9" s="11"/>
    </row>
    <row r="10" spans="1:107" ht="21.75" customHeight="1" x14ac:dyDescent="0.2">
      <c r="A10" s="20">
        <v>4017424060</v>
      </c>
      <c r="B10" s="15">
        <v>47781800</v>
      </c>
      <c r="C10" s="16" t="s">
        <v>21</v>
      </c>
      <c r="D10" s="18">
        <v>32.11</v>
      </c>
      <c r="E10" s="18">
        <v>38.19</v>
      </c>
      <c r="F10" s="18">
        <v>41.26</v>
      </c>
      <c r="G10" s="18">
        <v>37.270000000000003</v>
      </c>
      <c r="H10" s="18">
        <v>36.9</v>
      </c>
      <c r="I10" s="18">
        <v>41.68</v>
      </c>
      <c r="J10" s="18"/>
      <c r="K10" s="18"/>
      <c r="L10" s="18"/>
      <c r="M10" s="18"/>
      <c r="N10" s="18"/>
      <c r="O10" s="18"/>
      <c r="DC10" s="11"/>
    </row>
    <row r="11" spans="1:107" ht="21.75" customHeight="1" x14ac:dyDescent="0.2">
      <c r="B11" s="15"/>
      <c r="C11" s="19" t="s">
        <v>18</v>
      </c>
      <c r="D11" s="18"/>
      <c r="E11" s="18"/>
      <c r="F11" s="17">
        <f>F10*0.25</f>
        <v>10.315</v>
      </c>
      <c r="G11" s="17">
        <f>G10*0.25</f>
        <v>9.3175000000000008</v>
      </c>
      <c r="H11" s="17">
        <f t="shared" ref="H11:O11" si="5">H10*0.25</f>
        <v>9.2249999999999996</v>
      </c>
      <c r="I11" s="17">
        <f t="shared" si="5"/>
        <v>10.42</v>
      </c>
      <c r="J11" s="17">
        <f t="shared" si="5"/>
        <v>0</v>
      </c>
      <c r="K11" s="17">
        <f t="shared" si="5"/>
        <v>0</v>
      </c>
      <c r="L11" s="17">
        <f t="shared" si="5"/>
        <v>0</v>
      </c>
      <c r="M11" s="17">
        <f t="shared" si="5"/>
        <v>0</v>
      </c>
      <c r="N11" s="17">
        <f t="shared" si="5"/>
        <v>0</v>
      </c>
      <c r="O11" s="17">
        <f t="shared" si="5"/>
        <v>0</v>
      </c>
      <c r="DC11" s="11"/>
    </row>
    <row r="12" spans="1:107" ht="21.75" customHeight="1" x14ac:dyDescent="0.2">
      <c r="B12" s="15"/>
      <c r="C12" s="19" t="s">
        <v>19</v>
      </c>
      <c r="D12" s="18"/>
      <c r="E12" s="18"/>
      <c r="F12" s="17">
        <f>F10*0.25</f>
        <v>10.315</v>
      </c>
      <c r="G12" s="17">
        <f>G10*0.25</f>
        <v>9.3175000000000008</v>
      </c>
      <c r="H12" s="17">
        <f t="shared" ref="H12:O12" si="6">H10*0.25</f>
        <v>9.2249999999999996</v>
      </c>
      <c r="I12" s="17">
        <f t="shared" si="6"/>
        <v>10.42</v>
      </c>
      <c r="J12" s="17">
        <f t="shared" si="6"/>
        <v>0</v>
      </c>
      <c r="K12" s="17">
        <f t="shared" si="6"/>
        <v>0</v>
      </c>
      <c r="L12" s="17">
        <f t="shared" si="6"/>
        <v>0</v>
      </c>
      <c r="M12" s="17">
        <f t="shared" si="6"/>
        <v>0</v>
      </c>
      <c r="N12" s="17">
        <f t="shared" si="6"/>
        <v>0</v>
      </c>
      <c r="O12" s="17">
        <f t="shared" si="6"/>
        <v>0</v>
      </c>
      <c r="DC12" s="11"/>
    </row>
    <row r="13" spans="1:107" ht="21.75" customHeight="1" x14ac:dyDescent="0.2">
      <c r="B13" s="15"/>
      <c r="C13" s="19" t="s">
        <v>20</v>
      </c>
      <c r="D13" s="18"/>
      <c r="E13" s="18"/>
      <c r="F13" s="17">
        <f>F10*0.5</f>
        <v>20.63</v>
      </c>
      <c r="G13" s="17">
        <f>G10*0.5</f>
        <v>18.635000000000002</v>
      </c>
      <c r="H13" s="17">
        <f t="shared" ref="H13:O13" si="7">H10*0.5</f>
        <v>18.45</v>
      </c>
      <c r="I13" s="17">
        <f t="shared" si="7"/>
        <v>20.84</v>
      </c>
      <c r="J13" s="17">
        <f t="shared" si="7"/>
        <v>0</v>
      </c>
      <c r="K13" s="17">
        <f t="shared" si="7"/>
        <v>0</v>
      </c>
      <c r="L13" s="17">
        <f t="shared" si="7"/>
        <v>0</v>
      </c>
      <c r="M13" s="17">
        <f t="shared" si="7"/>
        <v>0</v>
      </c>
      <c r="N13" s="17">
        <f t="shared" si="7"/>
        <v>0</v>
      </c>
      <c r="O13" s="17">
        <f t="shared" si="7"/>
        <v>0</v>
      </c>
      <c r="DC13" s="11"/>
    </row>
    <row r="14" spans="1:107" ht="21.75" customHeight="1" x14ac:dyDescent="0.2">
      <c r="B14" s="15"/>
      <c r="D14" s="18"/>
      <c r="E14" s="18"/>
      <c r="F14" s="17">
        <f>SUM(F11:F13)</f>
        <v>41.26</v>
      </c>
      <c r="G14" s="17">
        <f>SUM(G11:G13)</f>
        <v>37.270000000000003</v>
      </c>
      <c r="H14" s="17">
        <f t="shared" ref="H14:O14" si="8">SUM(H11:H13)</f>
        <v>36.9</v>
      </c>
      <c r="I14" s="17">
        <f t="shared" si="8"/>
        <v>41.68</v>
      </c>
      <c r="J14" s="17">
        <f t="shared" si="8"/>
        <v>0</v>
      </c>
      <c r="K14" s="17">
        <f t="shared" si="8"/>
        <v>0</v>
      </c>
      <c r="L14" s="17">
        <f t="shared" si="8"/>
        <v>0</v>
      </c>
      <c r="M14" s="17">
        <f t="shared" si="8"/>
        <v>0</v>
      </c>
      <c r="N14" s="17">
        <f t="shared" si="8"/>
        <v>0</v>
      </c>
      <c r="O14" s="17">
        <f t="shared" si="8"/>
        <v>0</v>
      </c>
      <c r="DC14" s="11"/>
    </row>
    <row r="15" spans="1:107" ht="21.75" customHeight="1" x14ac:dyDescent="0.2">
      <c r="B15" s="21"/>
      <c r="C15" s="22" t="s">
        <v>16</v>
      </c>
      <c r="D15" s="18">
        <f>SUM(D4:D10)</f>
        <v>1135.3999999999999</v>
      </c>
      <c r="E15" s="18">
        <f>SUM(E4:E10)</f>
        <v>1267.8600000000001</v>
      </c>
      <c r="F15" s="18">
        <f>SUM(F4+F10)</f>
        <v>1377.93</v>
      </c>
      <c r="G15" s="18">
        <f t="shared" ref="G15:O15" si="9">SUM(G4+G10)</f>
        <v>1054.01</v>
      </c>
      <c r="H15" s="18">
        <f t="shared" si="9"/>
        <v>1093.8900000000001</v>
      </c>
      <c r="I15" s="18">
        <f t="shared" si="9"/>
        <v>939.2399999999999</v>
      </c>
      <c r="J15" s="18">
        <f t="shared" si="9"/>
        <v>925.19</v>
      </c>
      <c r="K15" s="18">
        <f t="shared" si="9"/>
        <v>0</v>
      </c>
      <c r="L15" s="18">
        <f t="shared" si="9"/>
        <v>0</v>
      </c>
      <c r="M15" s="18">
        <f t="shared" si="9"/>
        <v>0</v>
      </c>
      <c r="N15" s="18">
        <f t="shared" si="9"/>
        <v>0</v>
      </c>
      <c r="O15" s="18">
        <f t="shared" si="9"/>
        <v>0</v>
      </c>
    </row>
    <row r="16" spans="1:107" s="23" customFormat="1" ht="21.75" customHeight="1" x14ac:dyDescent="0.2">
      <c r="A16" s="20"/>
      <c r="B16" s="21"/>
      <c r="C16" s="22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</row>
    <row r="17" spans="1:108" ht="21.75" customHeight="1" x14ac:dyDescent="0.2">
      <c r="B17" s="21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</row>
    <row r="18" spans="1:108" s="11" customFormat="1" ht="21.75" customHeight="1" x14ac:dyDescent="0.2">
      <c r="A18" s="20"/>
      <c r="C18" s="16"/>
      <c r="DC18" s="7"/>
      <c r="DD18" s="7"/>
    </row>
    <row r="19" spans="1:108" s="11" customFormat="1" ht="21.75" customHeight="1" x14ac:dyDescent="0.2">
      <c r="A19" s="20"/>
      <c r="C19" s="16"/>
      <c r="DC19" s="7"/>
      <c r="DD19" s="7"/>
    </row>
    <row r="20" spans="1:108" ht="21.75" customHeight="1" x14ac:dyDescent="0.2">
      <c r="A20" s="25" t="s">
        <v>30</v>
      </c>
      <c r="C20" s="16" t="s">
        <v>35</v>
      </c>
      <c r="D20" s="24"/>
      <c r="E20" s="24"/>
      <c r="F20" s="24">
        <f>F6+F11</f>
        <v>344.48250000000002</v>
      </c>
      <c r="G20" s="24">
        <f>G6+G11</f>
        <v>263.5025</v>
      </c>
      <c r="H20" s="24">
        <f t="shared" ref="H20:M20" si="10">H6+H11</f>
        <v>273.47250000000003</v>
      </c>
      <c r="I20" s="24">
        <f t="shared" si="10"/>
        <v>234.80999999999997</v>
      </c>
      <c r="J20" s="24">
        <f t="shared" si="10"/>
        <v>231.29750000000001</v>
      </c>
      <c r="K20" s="24">
        <f t="shared" si="10"/>
        <v>0</v>
      </c>
      <c r="L20" s="24">
        <f t="shared" si="10"/>
        <v>0</v>
      </c>
      <c r="M20" s="24">
        <f t="shared" si="10"/>
        <v>0</v>
      </c>
      <c r="N20" s="24"/>
      <c r="O20" s="24"/>
    </row>
    <row r="21" spans="1:108" ht="21.75" customHeight="1" x14ac:dyDescent="0.2">
      <c r="A21" s="25" t="s">
        <v>31</v>
      </c>
      <c r="B21" s="26"/>
      <c r="C21" s="11" t="s">
        <v>36</v>
      </c>
      <c r="D21" s="24"/>
      <c r="E21" s="24"/>
      <c r="F21" s="24">
        <f>F7+F12</f>
        <v>344.48250000000002</v>
      </c>
      <c r="G21" s="24">
        <f t="shared" ref="G21:M21" si="11">G7+G12</f>
        <v>263.5025</v>
      </c>
      <c r="H21" s="24">
        <f t="shared" si="11"/>
        <v>273.47250000000003</v>
      </c>
      <c r="I21" s="24">
        <f t="shared" si="11"/>
        <v>234.80999999999997</v>
      </c>
      <c r="J21" s="24">
        <f t="shared" si="11"/>
        <v>231.29750000000001</v>
      </c>
      <c r="K21" s="24">
        <f t="shared" si="11"/>
        <v>0</v>
      </c>
      <c r="L21" s="24">
        <f t="shared" si="11"/>
        <v>0</v>
      </c>
      <c r="M21" s="24">
        <f t="shared" si="11"/>
        <v>0</v>
      </c>
      <c r="N21" s="24"/>
      <c r="O21" s="24"/>
      <c r="DC21" s="11"/>
      <c r="DD21" s="11"/>
    </row>
    <row r="22" spans="1:108" ht="21.75" customHeight="1" x14ac:dyDescent="0.2">
      <c r="A22" s="25" t="s">
        <v>32</v>
      </c>
      <c r="B22" s="26"/>
      <c r="C22" s="11" t="s">
        <v>37</v>
      </c>
      <c r="D22" s="24"/>
      <c r="E22" s="24"/>
      <c r="F22" s="24">
        <f>F8</f>
        <v>334.16750000000002</v>
      </c>
      <c r="G22" s="24">
        <f t="shared" ref="G22:M22" si="12">G8</f>
        <v>254.185</v>
      </c>
      <c r="H22" s="24">
        <f t="shared" si="12"/>
        <v>264.2475</v>
      </c>
      <c r="I22" s="24">
        <f t="shared" si="12"/>
        <v>224.39</v>
      </c>
      <c r="J22" s="24">
        <f t="shared" si="12"/>
        <v>231.29750000000001</v>
      </c>
      <c r="K22" s="24">
        <f t="shared" si="12"/>
        <v>0</v>
      </c>
      <c r="L22" s="24">
        <f t="shared" si="12"/>
        <v>0</v>
      </c>
      <c r="M22" s="24">
        <f t="shared" si="12"/>
        <v>0</v>
      </c>
      <c r="N22" s="24"/>
      <c r="O22" s="24"/>
      <c r="DC22" s="11"/>
      <c r="DD22" s="11"/>
    </row>
    <row r="23" spans="1:108" ht="21.75" customHeight="1" x14ac:dyDescent="0.2">
      <c r="A23" s="27" t="s">
        <v>33</v>
      </c>
      <c r="B23" s="21"/>
      <c r="C23" s="16" t="s">
        <v>38</v>
      </c>
      <c r="D23" s="24"/>
      <c r="E23" s="24"/>
      <c r="F23" s="24">
        <f>F13</f>
        <v>20.63</v>
      </c>
      <c r="G23" s="24">
        <f t="shared" ref="G23:M23" si="13">G13</f>
        <v>18.635000000000002</v>
      </c>
      <c r="H23" s="24">
        <f t="shared" si="13"/>
        <v>18.45</v>
      </c>
      <c r="I23" s="24">
        <f t="shared" si="13"/>
        <v>20.84</v>
      </c>
      <c r="J23" s="24">
        <f t="shared" si="13"/>
        <v>0</v>
      </c>
      <c r="K23" s="24">
        <f t="shared" si="13"/>
        <v>0</v>
      </c>
      <c r="L23" s="24">
        <f t="shared" si="13"/>
        <v>0</v>
      </c>
      <c r="M23" s="24">
        <f t="shared" si="13"/>
        <v>0</v>
      </c>
      <c r="N23" s="24"/>
      <c r="O23" s="24"/>
    </row>
    <row r="24" spans="1:108" s="11" customFormat="1" ht="21.75" customHeight="1" x14ac:dyDescent="0.2">
      <c r="A24" s="25" t="s">
        <v>34</v>
      </c>
      <c r="C24" s="16" t="s">
        <v>39</v>
      </c>
      <c r="F24" s="28">
        <f>F5</f>
        <v>334.16750000000002</v>
      </c>
      <c r="G24" s="28">
        <f t="shared" ref="G24:M24" si="14">G5</f>
        <v>254.185</v>
      </c>
      <c r="H24" s="28">
        <f t="shared" si="14"/>
        <v>264.2475</v>
      </c>
      <c r="I24" s="28">
        <f t="shared" si="14"/>
        <v>224.39</v>
      </c>
      <c r="J24" s="28">
        <f t="shared" si="14"/>
        <v>231.29750000000001</v>
      </c>
      <c r="K24" s="28">
        <f t="shared" si="14"/>
        <v>0</v>
      </c>
      <c r="L24" s="28">
        <f t="shared" si="14"/>
        <v>0</v>
      </c>
      <c r="M24" s="28">
        <f t="shared" si="14"/>
        <v>0</v>
      </c>
      <c r="DC24" s="7"/>
      <c r="DD24" s="7"/>
    </row>
    <row r="25" spans="1:108" s="11" customFormat="1" ht="21.75" customHeight="1" x14ac:dyDescent="0.2">
      <c r="A25" s="20"/>
      <c r="C25" s="16"/>
      <c r="F25" s="11">
        <f>SUM(F20:F24)</f>
        <v>1377.93</v>
      </c>
      <c r="G25" s="11">
        <f>SUM(G20:G24)</f>
        <v>1054.01</v>
      </c>
      <c r="H25" s="11">
        <f t="shared" ref="H25:M25" si="15">SUM(H20:H24)</f>
        <v>1093.8900000000001</v>
      </c>
      <c r="I25" s="11">
        <f t="shared" si="15"/>
        <v>939.24</v>
      </c>
      <c r="J25" s="11">
        <f t="shared" si="15"/>
        <v>925.19</v>
      </c>
      <c r="K25" s="11">
        <f t="shared" si="15"/>
        <v>0</v>
      </c>
      <c r="L25" s="11">
        <f t="shared" si="15"/>
        <v>0</v>
      </c>
      <c r="M25" s="11">
        <f t="shared" si="15"/>
        <v>0</v>
      </c>
      <c r="DC25" s="7"/>
      <c r="DD25" s="7"/>
    </row>
    <row r="26" spans="1:108" s="11" customFormat="1" ht="21.75" customHeight="1" x14ac:dyDescent="0.2">
      <c r="A26" s="20"/>
      <c r="C26" s="16"/>
      <c r="DC26" s="7"/>
      <c r="DD26" s="7"/>
    </row>
    <row r="27" spans="1:108" ht="21.75" customHeight="1" x14ac:dyDescent="0.2"/>
    <row r="28" spans="1:108" s="11" customFormat="1" ht="21.75" customHeight="1" x14ac:dyDescent="0.2">
      <c r="A28" s="20"/>
      <c r="C28" s="16"/>
      <c r="DC28" s="7"/>
      <c r="DD28" s="7"/>
    </row>
    <row r="29" spans="1:108" ht="21.75" customHeight="1" x14ac:dyDescent="0.2"/>
    <row r="30" spans="1:108" ht="21.75" customHeight="1" x14ac:dyDescent="0.2"/>
    <row r="31" spans="1:108" ht="21.75" customHeight="1" x14ac:dyDescent="0.2"/>
    <row r="32" spans="1:108" ht="21.75" customHeight="1" x14ac:dyDescent="0.2"/>
    <row r="40942" spans="1:108" s="11" customFormat="1" x14ac:dyDescent="0.2">
      <c r="A40942" s="20">
        <f>SUM(A1:A40941)</f>
        <v>8034848867</v>
      </c>
      <c r="C40942" s="16"/>
      <c r="DC40942" s="7"/>
      <c r="DD40942" s="7"/>
    </row>
  </sheetData>
  <pageMargins left="1" right="0" top="1" bottom="1" header="0" footer="0"/>
  <pageSetup scale="40" firstPageNumber="6" orientation="landscape" r:id="rId1"/>
  <headerFooter alignWithMargins="0">
    <oddFooter>&amp;L&amp;8&amp;F  &amp;A&amp;R&amp;8&amp;D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QD2UCF5UJE4V-758972649-28</_dlc_DocId>
    <_dlc_DocIdUrl xmlns="7184055b-e5ea-4162-8b19-ace5c644b73a">
      <Url>http://intranet2/_layouts/15/DocIdRedir.aspx?ID=QD2UCF5UJE4V-758972649-28</Url>
      <Description>QD2UCF5UJE4V-758972649-28</Description>
    </_dlc_DocIdUrl>
    <SharedWithUsers xmlns="7184055b-e5ea-4162-8b19-ace5c644b73a">
      <UserInfo>
        <DisplayName>Brown, Nicole</DisplayName>
        <AccountId>17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DD1B1B0-6449-4D49-9500-63A77667DB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139F02-263D-4DB6-9217-4CA9ED0C3F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41EABD-1C10-4BF1-9C8C-6B81B7912AB2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B79E347-FE13-4196-88E9-E6DA88482D78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7184055b-e5ea-4162-8b19-ace5c644b73a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- Veh Main &amp; SW</vt:lpstr>
      <vt:lpstr>FY24-25 PW - Veh Main &amp; SW</vt:lpstr>
      <vt:lpstr>'FY24-25 PW - Veh Main &amp; SW'!Print_Area</vt:lpstr>
      <vt:lpstr>'PW - Veh Main &amp; SW'!Print_Area</vt:lpstr>
      <vt:lpstr>'FY24-25 PW - Veh Main &amp; SW'!Print_Titles</vt:lpstr>
      <vt:lpstr>'PW - Veh Main &amp; SW'!Print_Titles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Nicole Brown</cp:lastModifiedBy>
  <dcterms:created xsi:type="dcterms:W3CDTF">2023-10-20T00:40:06Z</dcterms:created>
  <dcterms:modified xsi:type="dcterms:W3CDTF">2025-02-07T17:54:53Z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25c4c57e-c790-4bab-978f-0a49796c7922</vt:lpwstr>
  </property>
</Properties>
</file>