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AC7E3556-D6E5-4476-8107-7C8596CEE413}" xr6:coauthVersionLast="47" xr6:coauthVersionMax="47" xr10:uidLastSave="{00000000-0000-0000-0000-000000000000}"/>
  <bookViews>
    <workbookView xWindow="28680" yWindow="-120" windowWidth="29040" windowHeight="15840" activeTab="2" xr2:uid="{145D3B20-B32C-401C-BCA9-B004A9FF0E40}"/>
  </bookViews>
  <sheets>
    <sheet name="Notes" sheetId="2" r:id="rId1"/>
    <sheet name="City Hall FY23-24" sheetId="4" r:id="rId2"/>
    <sheet name="City Hall FY24-25" sheetId="5" r:id="rId3"/>
  </sheets>
  <definedNames>
    <definedName name="_xlnm.Print_Area" localSheetId="1">'City Hall FY23-24'!$D$1:$O$11</definedName>
    <definedName name="_xlnm.Print_Area" localSheetId="2">'City Hall FY24-25'!$D$1:$O$10</definedName>
    <definedName name="_xlnm.Print_Area" localSheetId="0">#REF!</definedName>
    <definedName name="_xlnm.Print_Area">#REF!</definedName>
    <definedName name="_xlnm.Print_Titles" localSheetId="1">'City Hall FY23-24'!$A:$C</definedName>
    <definedName name="_xlnm.Print_Titles" localSheetId="2">'City Hall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4" l="1"/>
  <c r="K35" i="5" l="1"/>
  <c r="L35" i="5"/>
  <c r="M35" i="5"/>
  <c r="N35" i="5"/>
  <c r="O35" i="5"/>
  <c r="E27" i="5"/>
  <c r="D27" i="5"/>
  <c r="E24" i="5"/>
  <c r="E39" i="5" s="1"/>
  <c r="D24" i="5"/>
  <c r="D39" i="5" s="1"/>
  <c r="E23" i="5"/>
  <c r="E38" i="5" s="1"/>
  <c r="D23" i="5"/>
  <c r="D38" i="5" s="1"/>
  <c r="E22" i="5"/>
  <c r="E36" i="5" s="1"/>
  <c r="D22" i="5"/>
  <c r="D36" i="5" s="1"/>
  <c r="E21" i="5"/>
  <c r="E35" i="5" s="1"/>
  <c r="D21" i="5"/>
  <c r="D35" i="5" s="1"/>
  <c r="E20" i="5"/>
  <c r="E34" i="5" s="1"/>
  <c r="D20" i="5"/>
  <c r="D34" i="5" s="1"/>
  <c r="E19" i="5"/>
  <c r="E33" i="5" s="1"/>
  <c r="D19" i="5"/>
  <c r="E18" i="5"/>
  <c r="D18" i="5"/>
  <c r="E17" i="5"/>
  <c r="E31" i="5" s="1"/>
  <c r="D17" i="5"/>
  <c r="E13" i="5"/>
  <c r="D13" i="5"/>
  <c r="E12" i="5"/>
  <c r="D12" i="5"/>
  <c r="E11" i="5"/>
  <c r="D11" i="5"/>
  <c r="E8" i="5"/>
  <c r="D8" i="5"/>
  <c r="E7" i="5"/>
  <c r="D7" i="5"/>
  <c r="E6" i="5"/>
  <c r="E37" i="5" s="1"/>
  <c r="D6" i="5"/>
  <c r="D37" i="5" s="1"/>
  <c r="A40794" i="5"/>
  <c r="F38" i="5"/>
  <c r="I34" i="5"/>
  <c r="H34" i="5"/>
  <c r="G34" i="5"/>
  <c r="O27" i="5"/>
  <c r="N27" i="5"/>
  <c r="M27" i="5"/>
  <c r="L27" i="5"/>
  <c r="K27" i="5"/>
  <c r="J27" i="5"/>
  <c r="I27" i="5"/>
  <c r="H27" i="5"/>
  <c r="G27" i="5"/>
  <c r="F27" i="5"/>
  <c r="O24" i="5"/>
  <c r="O39" i="5" s="1"/>
  <c r="N24" i="5"/>
  <c r="N39" i="5" s="1"/>
  <c r="M24" i="5"/>
  <c r="M39" i="5" s="1"/>
  <c r="L24" i="5"/>
  <c r="L39" i="5" s="1"/>
  <c r="K24" i="5"/>
  <c r="K39" i="5" s="1"/>
  <c r="J24" i="5"/>
  <c r="J39" i="5" s="1"/>
  <c r="I24" i="5"/>
  <c r="I39" i="5" s="1"/>
  <c r="H24" i="5"/>
  <c r="H39" i="5" s="1"/>
  <c r="G24" i="5"/>
  <c r="G39" i="5" s="1"/>
  <c r="F24" i="5"/>
  <c r="F39" i="5" s="1"/>
  <c r="O23" i="5"/>
  <c r="O38" i="5" s="1"/>
  <c r="N23" i="5"/>
  <c r="N38" i="5" s="1"/>
  <c r="M23" i="5"/>
  <c r="M38" i="5" s="1"/>
  <c r="L23" i="5"/>
  <c r="L38" i="5" s="1"/>
  <c r="K23" i="5"/>
  <c r="K38" i="5" s="1"/>
  <c r="J23" i="5"/>
  <c r="J38" i="5" s="1"/>
  <c r="I23" i="5"/>
  <c r="I38" i="5" s="1"/>
  <c r="H23" i="5"/>
  <c r="H38" i="5" s="1"/>
  <c r="G23" i="5"/>
  <c r="G38" i="5" s="1"/>
  <c r="F23" i="5"/>
  <c r="O22" i="5"/>
  <c r="O36" i="5" s="1"/>
  <c r="N22" i="5"/>
  <c r="N36" i="5" s="1"/>
  <c r="M22" i="5"/>
  <c r="M36" i="5" s="1"/>
  <c r="L22" i="5"/>
  <c r="L36" i="5" s="1"/>
  <c r="K22" i="5"/>
  <c r="K36" i="5" s="1"/>
  <c r="J22" i="5"/>
  <c r="J36" i="5" s="1"/>
  <c r="I22" i="5"/>
  <c r="I36" i="5" s="1"/>
  <c r="H22" i="5"/>
  <c r="H36" i="5" s="1"/>
  <c r="G22" i="5"/>
  <c r="G36" i="5" s="1"/>
  <c r="F22" i="5"/>
  <c r="F36" i="5" s="1"/>
  <c r="O21" i="5"/>
  <c r="N21" i="5"/>
  <c r="M21" i="5"/>
  <c r="L21" i="5"/>
  <c r="K21" i="5"/>
  <c r="J21" i="5"/>
  <c r="J35" i="5" s="1"/>
  <c r="I21" i="5"/>
  <c r="I35" i="5" s="1"/>
  <c r="H21" i="5"/>
  <c r="H35" i="5" s="1"/>
  <c r="G21" i="5"/>
  <c r="G35" i="5" s="1"/>
  <c r="F21" i="5"/>
  <c r="F35" i="5" s="1"/>
  <c r="O20" i="5"/>
  <c r="O34" i="5" s="1"/>
  <c r="N20" i="5"/>
  <c r="N34" i="5" s="1"/>
  <c r="M20" i="5"/>
  <c r="M34" i="5" s="1"/>
  <c r="L20" i="5"/>
  <c r="L34" i="5" s="1"/>
  <c r="K20" i="5"/>
  <c r="K34" i="5" s="1"/>
  <c r="J20" i="5"/>
  <c r="J34" i="5" s="1"/>
  <c r="I20" i="5"/>
  <c r="H20" i="5"/>
  <c r="G20" i="5"/>
  <c r="F20" i="5"/>
  <c r="F34" i="5" s="1"/>
  <c r="O19" i="5"/>
  <c r="O33" i="5" s="1"/>
  <c r="N19" i="5"/>
  <c r="N33" i="5" s="1"/>
  <c r="M19" i="5"/>
  <c r="M33" i="5" s="1"/>
  <c r="L19" i="5"/>
  <c r="L33" i="5" s="1"/>
  <c r="K19" i="5"/>
  <c r="K33" i="5" s="1"/>
  <c r="J19" i="5"/>
  <c r="J33" i="5" s="1"/>
  <c r="I19" i="5"/>
  <c r="I33" i="5" s="1"/>
  <c r="H19" i="5"/>
  <c r="H33" i="5" s="1"/>
  <c r="G19" i="5"/>
  <c r="G33" i="5" s="1"/>
  <c r="F19" i="5"/>
  <c r="F33" i="5" s="1"/>
  <c r="O18" i="5"/>
  <c r="N18" i="5"/>
  <c r="M18" i="5"/>
  <c r="L18" i="5"/>
  <c r="K18" i="5"/>
  <c r="J18" i="5"/>
  <c r="I18" i="5"/>
  <c r="H18" i="5"/>
  <c r="G18" i="5"/>
  <c r="F18" i="5"/>
  <c r="O17" i="5"/>
  <c r="N17" i="5"/>
  <c r="M17" i="5"/>
  <c r="L17" i="5"/>
  <c r="K17" i="5"/>
  <c r="J17" i="5"/>
  <c r="I17" i="5"/>
  <c r="H17" i="5"/>
  <c r="G17" i="5"/>
  <c r="F17" i="5"/>
  <c r="O8" i="5"/>
  <c r="N8" i="5"/>
  <c r="M8" i="5"/>
  <c r="M32" i="5" s="1"/>
  <c r="L8" i="5"/>
  <c r="K8" i="5"/>
  <c r="J8" i="5"/>
  <c r="I8" i="5"/>
  <c r="H8" i="5"/>
  <c r="G8" i="5"/>
  <c r="F8" i="5"/>
  <c r="O7" i="5"/>
  <c r="N7" i="5"/>
  <c r="M7" i="5"/>
  <c r="L7" i="5"/>
  <c r="K7" i="5"/>
  <c r="J7" i="5"/>
  <c r="I7" i="5"/>
  <c r="H7" i="5"/>
  <c r="G7" i="5"/>
  <c r="F7" i="5"/>
  <c r="O6" i="5"/>
  <c r="N6" i="5"/>
  <c r="M6" i="5"/>
  <c r="L6" i="5"/>
  <c r="L9" i="5" s="1"/>
  <c r="K6" i="5"/>
  <c r="J6" i="5"/>
  <c r="I6" i="5"/>
  <c r="H6" i="5"/>
  <c r="G6" i="5"/>
  <c r="F6" i="5"/>
  <c r="O13" i="5"/>
  <c r="N13" i="5"/>
  <c r="M13" i="5"/>
  <c r="L13" i="5"/>
  <c r="K13" i="5"/>
  <c r="J13" i="5"/>
  <c r="I13" i="5"/>
  <c r="H13" i="5"/>
  <c r="G13" i="5"/>
  <c r="F13" i="5"/>
  <c r="O12" i="5"/>
  <c r="N12" i="5"/>
  <c r="M12" i="5"/>
  <c r="L12" i="5"/>
  <c r="K12" i="5"/>
  <c r="J12" i="5"/>
  <c r="I12" i="5"/>
  <c r="H12" i="5"/>
  <c r="G12" i="5"/>
  <c r="F12" i="5"/>
  <c r="O11" i="5"/>
  <c r="N11" i="5"/>
  <c r="M11" i="5"/>
  <c r="L11" i="5"/>
  <c r="K11" i="5"/>
  <c r="J11" i="5"/>
  <c r="I11" i="5"/>
  <c r="H11" i="5"/>
  <c r="G11" i="5"/>
  <c r="F11" i="5"/>
  <c r="K22" i="4"/>
  <c r="G28" i="4"/>
  <c r="I25" i="4"/>
  <c r="I41" i="4" s="1"/>
  <c r="G25" i="4"/>
  <c r="G41" i="4" s="1"/>
  <c r="H25" i="4"/>
  <c r="H41" i="4" s="1"/>
  <c r="J25" i="4"/>
  <c r="K25" i="4"/>
  <c r="K41" i="4" s="1"/>
  <c r="L25" i="4"/>
  <c r="L41" i="4" s="1"/>
  <c r="M25" i="4"/>
  <c r="M41" i="4" s="1"/>
  <c r="N25" i="4"/>
  <c r="O25" i="4"/>
  <c r="O41" i="4" s="1"/>
  <c r="J41" i="4"/>
  <c r="N41" i="4"/>
  <c r="D14" i="5" l="1"/>
  <c r="N32" i="5"/>
  <c r="I14" i="5"/>
  <c r="E14" i="5"/>
  <c r="O9" i="5"/>
  <c r="H14" i="5"/>
  <c r="J14" i="5"/>
  <c r="N9" i="5"/>
  <c r="K9" i="5"/>
  <c r="O25" i="5"/>
  <c r="D32" i="5"/>
  <c r="D25" i="5"/>
  <c r="E32" i="5"/>
  <c r="E40" i="5" s="1"/>
  <c r="G25" i="5"/>
  <c r="F14" i="5"/>
  <c r="J37" i="5"/>
  <c r="K32" i="5"/>
  <c r="L32" i="5"/>
  <c r="G14" i="5"/>
  <c r="D31" i="5"/>
  <c r="D33" i="5"/>
  <c r="D9" i="5"/>
  <c r="E9" i="5"/>
  <c r="E25" i="5"/>
  <c r="M9" i="5"/>
  <c r="M37" i="5"/>
  <c r="O37" i="5"/>
  <c r="N14" i="5"/>
  <c r="F32" i="5"/>
  <c r="N37" i="5"/>
  <c r="H31" i="5"/>
  <c r="K37" i="5"/>
  <c r="O14" i="5"/>
  <c r="J31" i="5"/>
  <c r="L31" i="5"/>
  <c r="N31" i="5"/>
  <c r="N40" i="5" s="1"/>
  <c r="H37" i="5"/>
  <c r="H32" i="5"/>
  <c r="K14" i="5"/>
  <c r="F37" i="5"/>
  <c r="G9" i="5"/>
  <c r="I9" i="5"/>
  <c r="I32" i="5"/>
  <c r="L37" i="5"/>
  <c r="F25" i="5"/>
  <c r="I31" i="5"/>
  <c r="L14" i="5"/>
  <c r="K31" i="5"/>
  <c r="M14" i="5"/>
  <c r="M31" i="5"/>
  <c r="M40" i="5" s="1"/>
  <c r="O31" i="5"/>
  <c r="G32" i="5"/>
  <c r="J9" i="5"/>
  <c r="J32" i="5"/>
  <c r="O32" i="5"/>
  <c r="F31" i="5"/>
  <c r="G31" i="5"/>
  <c r="H9" i="5"/>
  <c r="H25" i="5"/>
  <c r="L25" i="5"/>
  <c r="G37" i="5"/>
  <c r="F9" i="5"/>
  <c r="I25" i="5"/>
  <c r="M25" i="5"/>
  <c r="N25" i="5"/>
  <c r="I37" i="5"/>
  <c r="J25" i="5"/>
  <c r="K25" i="5"/>
  <c r="F24" i="4"/>
  <c r="F23" i="4"/>
  <c r="F38" i="4" s="1"/>
  <c r="F25" i="4"/>
  <c r="F41" i="4" s="1"/>
  <c r="M38" i="4"/>
  <c r="N38" i="4"/>
  <c r="F36" i="4"/>
  <c r="F35" i="4"/>
  <c r="F34" i="4"/>
  <c r="F28" i="4"/>
  <c r="G23" i="4"/>
  <c r="G38" i="4" s="1"/>
  <c r="H23" i="4"/>
  <c r="H38" i="4" s="1"/>
  <c r="I23" i="4"/>
  <c r="I38" i="4" s="1"/>
  <c r="J23" i="4"/>
  <c r="J38" i="4" s="1"/>
  <c r="K23" i="4"/>
  <c r="K38" i="4" s="1"/>
  <c r="L23" i="4"/>
  <c r="L38" i="4" s="1"/>
  <c r="M23" i="4"/>
  <c r="N23" i="4"/>
  <c r="O23" i="4"/>
  <c r="O38" i="4" s="1"/>
  <c r="G17" i="4"/>
  <c r="H17" i="4"/>
  <c r="I17" i="4"/>
  <c r="J17" i="4"/>
  <c r="K17" i="4"/>
  <c r="L17" i="4"/>
  <c r="M17" i="4"/>
  <c r="N17" i="4"/>
  <c r="O17" i="4"/>
  <c r="F17" i="4"/>
  <c r="G18" i="4"/>
  <c r="H18" i="4"/>
  <c r="I18" i="4"/>
  <c r="J18" i="4"/>
  <c r="K18" i="4"/>
  <c r="L18" i="4"/>
  <c r="M18" i="4"/>
  <c r="N18" i="4"/>
  <c r="O18" i="4"/>
  <c r="G19" i="4"/>
  <c r="G34" i="4" s="1"/>
  <c r="H19" i="4"/>
  <c r="H34" i="4" s="1"/>
  <c r="I19" i="4"/>
  <c r="I34" i="4" s="1"/>
  <c r="J19" i="4"/>
  <c r="J34" i="4" s="1"/>
  <c r="K19" i="4"/>
  <c r="K34" i="4" s="1"/>
  <c r="L19" i="4"/>
  <c r="L34" i="4" s="1"/>
  <c r="M19" i="4"/>
  <c r="M34" i="4" s="1"/>
  <c r="N19" i="4"/>
  <c r="N34" i="4" s="1"/>
  <c r="O19" i="4"/>
  <c r="O34" i="4" s="1"/>
  <c r="G20" i="4"/>
  <c r="G35" i="4" s="1"/>
  <c r="H20" i="4"/>
  <c r="H35" i="4" s="1"/>
  <c r="I20" i="4"/>
  <c r="I35" i="4" s="1"/>
  <c r="J20" i="4"/>
  <c r="J35" i="4" s="1"/>
  <c r="K20" i="4"/>
  <c r="K35" i="4" s="1"/>
  <c r="L20" i="4"/>
  <c r="L35" i="4" s="1"/>
  <c r="M20" i="4"/>
  <c r="M35" i="4" s="1"/>
  <c r="N20" i="4"/>
  <c r="N35" i="4" s="1"/>
  <c r="O20" i="4"/>
  <c r="O35" i="4" s="1"/>
  <c r="G21" i="4"/>
  <c r="G36" i="4" s="1"/>
  <c r="H21" i="4"/>
  <c r="H36" i="4" s="1"/>
  <c r="I21" i="4"/>
  <c r="I36" i="4" s="1"/>
  <c r="J21" i="4"/>
  <c r="J36" i="4" s="1"/>
  <c r="K21" i="4"/>
  <c r="K36" i="4" s="1"/>
  <c r="L21" i="4"/>
  <c r="M21" i="4"/>
  <c r="N21" i="4"/>
  <c r="O21" i="4"/>
  <c r="G22" i="4"/>
  <c r="G37" i="4" s="1"/>
  <c r="H22" i="4"/>
  <c r="H37" i="4" s="1"/>
  <c r="I22" i="4"/>
  <c r="I37" i="4" s="1"/>
  <c r="J22" i="4"/>
  <c r="J37" i="4" s="1"/>
  <c r="L22" i="4"/>
  <c r="M22" i="4"/>
  <c r="N22" i="4"/>
  <c r="O22" i="4"/>
  <c r="G24" i="4"/>
  <c r="G40" i="4" s="1"/>
  <c r="H24" i="4"/>
  <c r="H40" i="4" s="1"/>
  <c r="I24" i="4"/>
  <c r="I40" i="4" s="1"/>
  <c r="J24" i="4"/>
  <c r="J40" i="4" s="1"/>
  <c r="K24" i="4"/>
  <c r="K40" i="4" s="1"/>
  <c r="L24" i="4"/>
  <c r="L40" i="4" s="1"/>
  <c r="M24" i="4"/>
  <c r="M40" i="4" s="1"/>
  <c r="N24" i="4"/>
  <c r="N40" i="4" s="1"/>
  <c r="O24" i="4"/>
  <c r="O40" i="4" s="1"/>
  <c r="F40" i="4"/>
  <c r="F22" i="4"/>
  <c r="F37" i="4" s="1"/>
  <c r="F21" i="4"/>
  <c r="F20" i="4"/>
  <c r="F19" i="4"/>
  <c r="F18" i="4"/>
  <c r="G6" i="4"/>
  <c r="G39" i="4" s="1"/>
  <c r="H6" i="4"/>
  <c r="I6" i="4"/>
  <c r="J6" i="4"/>
  <c r="K6" i="4"/>
  <c r="L6" i="4"/>
  <c r="N6" i="4"/>
  <c r="O6" i="4"/>
  <c r="G7" i="4"/>
  <c r="H7" i="4"/>
  <c r="I7" i="4"/>
  <c r="J7" i="4"/>
  <c r="K7" i="4"/>
  <c r="L7" i="4"/>
  <c r="M7" i="4"/>
  <c r="N7" i="4"/>
  <c r="O7" i="4"/>
  <c r="G8" i="4"/>
  <c r="H8" i="4"/>
  <c r="I8" i="4"/>
  <c r="J8" i="4"/>
  <c r="K8" i="4"/>
  <c r="L8" i="4"/>
  <c r="M8" i="4"/>
  <c r="N8" i="4"/>
  <c r="O8" i="4"/>
  <c r="F8" i="4"/>
  <c r="F6" i="4"/>
  <c r="F7" i="4"/>
  <c r="G14" i="4"/>
  <c r="H14" i="4"/>
  <c r="I14" i="4"/>
  <c r="J14" i="4"/>
  <c r="K14" i="4"/>
  <c r="L14" i="4"/>
  <c r="M14" i="4"/>
  <c r="N14" i="4"/>
  <c r="O14" i="4"/>
  <c r="F14" i="4"/>
  <c r="G13" i="4"/>
  <c r="H13" i="4"/>
  <c r="I13" i="4"/>
  <c r="J13" i="4"/>
  <c r="K13" i="4"/>
  <c r="L13" i="4"/>
  <c r="M13" i="4"/>
  <c r="N13" i="4"/>
  <c r="O13" i="4"/>
  <c r="F13" i="4"/>
  <c r="H12" i="4"/>
  <c r="I12" i="4"/>
  <c r="J12" i="4"/>
  <c r="K12" i="4"/>
  <c r="L12" i="4"/>
  <c r="M12" i="4"/>
  <c r="N12" i="4"/>
  <c r="O12" i="4"/>
  <c r="G12" i="4"/>
  <c r="F12" i="4"/>
  <c r="F39" i="4" s="1"/>
  <c r="O28" i="4"/>
  <c r="H28" i="4"/>
  <c r="I28" i="4"/>
  <c r="J28" i="4"/>
  <c r="K28" i="4"/>
  <c r="L28" i="4"/>
  <c r="M28" i="4"/>
  <c r="N28" i="4"/>
  <c r="A40796" i="4"/>
  <c r="O36" i="4" l="1"/>
  <c r="L36" i="4"/>
  <c r="N36" i="4"/>
  <c r="M36" i="4"/>
  <c r="K33" i="4"/>
  <c r="K39" i="4"/>
  <c r="O40" i="5"/>
  <c r="D40" i="5"/>
  <c r="L40" i="5"/>
  <c r="K40" i="5"/>
  <c r="F40" i="5"/>
  <c r="I40" i="5"/>
  <c r="J40" i="5"/>
  <c r="H40" i="5"/>
  <c r="G40" i="5"/>
  <c r="F32" i="4"/>
  <c r="F26" i="4"/>
  <c r="L15" i="4"/>
  <c r="K15" i="4"/>
  <c r="G15" i="4"/>
  <c r="O32" i="4"/>
  <c r="O26" i="4"/>
  <c r="O15" i="4"/>
  <c r="N32" i="4"/>
  <c r="N26" i="4"/>
  <c r="N15" i="4"/>
  <c r="K26" i="4"/>
  <c r="J15" i="4"/>
  <c r="G32" i="4"/>
  <c r="G26" i="4"/>
  <c r="F9" i="4"/>
  <c r="M32" i="4"/>
  <c r="M26" i="4"/>
  <c r="M15" i="4"/>
  <c r="L26" i="4"/>
  <c r="I15" i="4"/>
  <c r="L39" i="4"/>
  <c r="L33" i="4"/>
  <c r="J26" i="4"/>
  <c r="J39" i="4"/>
  <c r="J33" i="4"/>
  <c r="I26" i="4"/>
  <c r="I33" i="4"/>
  <c r="I39" i="4"/>
  <c r="H26" i="4"/>
  <c r="H15" i="4"/>
  <c r="H33" i="4"/>
  <c r="J32" i="4"/>
  <c r="H32" i="4"/>
  <c r="H39" i="4"/>
  <c r="F33" i="4"/>
  <c r="L32" i="4"/>
  <c r="K32" i="4"/>
  <c r="K42" i="4" s="1"/>
  <c r="I32" i="4"/>
  <c r="G33" i="4"/>
  <c r="G9" i="4"/>
  <c r="N39" i="4"/>
  <c r="N33" i="4"/>
  <c r="M39" i="4"/>
  <c r="M33" i="4"/>
  <c r="O33" i="4"/>
  <c r="O39" i="4"/>
  <c r="K9" i="4"/>
  <c r="J9" i="4"/>
  <c r="I9" i="4"/>
  <c r="O9" i="4"/>
  <c r="N9" i="4"/>
  <c r="F15" i="4"/>
  <c r="M9" i="4"/>
  <c r="L9" i="4"/>
  <c r="H9" i="4"/>
  <c r="L42" i="4" l="1"/>
  <c r="J42" i="4"/>
  <c r="M42" i="4"/>
  <c r="N42" i="4"/>
  <c r="H42" i="4"/>
  <c r="G42" i="4"/>
  <c r="O42" i="4"/>
  <c r="F42" i="4"/>
  <c r="I4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Patrick, Erma</author>
  </authors>
  <commentList>
    <comment ref="C37" authorId="0" shapeId="0" xr:uid="{4A515A3B-98E5-4EF8-ABA6-471D39149505}">
      <text>
        <r>
          <rPr>
            <b/>
            <sz val="9"/>
            <color indexed="81"/>
            <rFont val="Tahoma"/>
            <family val="2"/>
          </rPr>
          <t>Patrick, Erma:</t>
        </r>
        <r>
          <rPr>
            <sz val="9"/>
            <color indexed="81"/>
            <rFont val="Tahoma"/>
            <family val="2"/>
          </rPr>
          <t xml:space="preserve">
Finance requested only the 150 account be used, moved all charges to 100.05.00.150-6100.01</t>
        </r>
      </text>
    </comment>
  </commentList>
</comments>
</file>

<file path=xl/sharedStrings.xml><?xml version="1.0" encoding="utf-8"?>
<sst xmlns="http://schemas.openxmlformats.org/spreadsheetml/2006/main" count="155" uniqueCount="74">
  <si>
    <t>Service ID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</si>
  <si>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</si>
  <si>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</si>
  <si>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</si>
  <si>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</si>
  <si>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</si>
  <si>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</si>
  <si>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</si>
  <si>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0553832095</t>
  </si>
  <si>
    <t>810.45.40.000-6100.01</t>
  </si>
  <si>
    <t>3621775993</t>
  </si>
  <si>
    <t>3621775653</t>
  </si>
  <si>
    <t xml:space="preserve">Police </t>
  </si>
  <si>
    <t>100.11.00.001.6100.01</t>
  </si>
  <si>
    <t xml:space="preserve">Engineering </t>
  </si>
  <si>
    <t xml:space="preserve">Legislative </t>
  </si>
  <si>
    <t>100.01.00.100.6100.01</t>
  </si>
  <si>
    <t xml:space="preserve">(Clerk/City Manager) Administration </t>
  </si>
  <si>
    <t>100.03.00.000.6100.01</t>
  </si>
  <si>
    <t>HR/Admin Services  (50%)</t>
  </si>
  <si>
    <t>HR/Admin Services   (50%)</t>
  </si>
  <si>
    <t>Finance</t>
  </si>
  <si>
    <t>IT</t>
  </si>
  <si>
    <t>Batch Entry Date:</t>
  </si>
  <si>
    <t>Meter #</t>
  </si>
  <si>
    <t>Date</t>
  </si>
  <si>
    <t>Employee name</t>
  </si>
  <si>
    <t>Description of change   (usually for addition or termination of services or change of meter number)</t>
  </si>
  <si>
    <t>PG&amp;E Account Number 3621775480-7</t>
  </si>
  <si>
    <t>Police 60%</t>
  </si>
  <si>
    <t>Legislative 20%</t>
  </si>
  <si>
    <t>(Clerk/City Manager) Administration 20%</t>
  </si>
  <si>
    <t>Legislative</t>
  </si>
  <si>
    <t xml:space="preserve">HR/Admin Services </t>
  </si>
  <si>
    <t>100.04.00.130.6100.01 (50%)</t>
  </si>
  <si>
    <t>860.04.00.140.6100.01 (50%)</t>
  </si>
  <si>
    <t xml:space="preserve">Finance </t>
  </si>
  <si>
    <t xml:space="preserve">IT </t>
  </si>
  <si>
    <t>830.07.00.170.6100.01</t>
  </si>
  <si>
    <t>GRAND TOTAL:</t>
  </si>
  <si>
    <t>balance check</t>
  </si>
  <si>
    <t>Total Break Out for New World Entry</t>
  </si>
  <si>
    <t>balance check Should equal GRAND TOTAL</t>
  </si>
  <si>
    <t>CIVIC CENTER  - Gas Charges  
Powers:  PD, PD Evidence, Council Chambers</t>
  </si>
  <si>
    <t>in PD Radio Room  / City Campus  
Powers: PD Evidence, PD Radio Room, PD, Council Chambers</t>
  </si>
  <si>
    <t>N. Side of Blockwall for PD Veh. Facing SS of Sr Center 
Powers: Engineering, CM / CAO, Finance, IT, HR</t>
  </si>
  <si>
    <t>810.45.40.000-6100.01 (50%)</t>
  </si>
  <si>
    <t>810.45.41.000.6100.01  (50%)</t>
  </si>
  <si>
    <t>Erma Patrick</t>
  </si>
  <si>
    <t>need to work on the distribution - requesting Facilities to help determine which meters power what.</t>
  </si>
  <si>
    <t>3621775653 - in PD Radio Room  / City Campus 
 Powers: PD Evidence, PD Radio Room, PD, Council Chambers</t>
  </si>
  <si>
    <t>3621775993 - N. Side of Blockwall for PD Veh. Facing SS of Sr Center 
Powers:  Engineering, CM, CAO, City Hall, Finance, IT, HR</t>
  </si>
  <si>
    <t>553832095 - CIVIC CENTER  - CIVIC CENTER  - Gas Charges  
Powers:  PD, PD Evidence, Council Chambers</t>
  </si>
  <si>
    <t>100.01.00.100-6100.01</t>
  </si>
  <si>
    <t>100.03.00.000-6100.01</t>
  </si>
  <si>
    <t>100.04.00.130-6100.01</t>
  </si>
  <si>
    <t>860.04.00.140-6100.01</t>
  </si>
  <si>
    <t>100.05.00.150-6100.01</t>
  </si>
  <si>
    <t>100.05.00.160-6100.01</t>
  </si>
  <si>
    <t>100.11.00.001-6100.01</t>
  </si>
  <si>
    <t>830.07.00.170-6100.01</t>
  </si>
  <si>
    <t xml:space="preserve">810.45.41.000-6100.01 </t>
  </si>
  <si>
    <t>100.05.00.150.6100.01 100%</t>
  </si>
  <si>
    <t xml:space="preserve">100.05.00.160.6100.01 </t>
  </si>
  <si>
    <t>Statement Date</t>
  </si>
  <si>
    <t>100.05.00.150.6100.01</t>
  </si>
  <si>
    <t>Statement Date:</t>
  </si>
  <si>
    <t>July 2024</t>
  </si>
  <si>
    <t>Aug 2024</t>
  </si>
  <si>
    <t>Sept 2024</t>
  </si>
  <si>
    <t>Oct 2024</t>
  </si>
  <si>
    <t>Nov 2024</t>
  </si>
  <si>
    <t>Dec 2024</t>
  </si>
  <si>
    <t>balance check should equal 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</si>
</sst>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m/dd/yy;@"/>
    <numFmt numFmtId="165" formatCode="mmm\ yyyy"/>
    <numFmt numFmtId="166" formatCode="0.0%"/>
  </numFmts>
  <fonts count="15" x14ac:knownFonts="1">
    <font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sz val="12"/>
      <color theme="1"/>
      <name val="Arial"/>
      <family val="2"/>
    </font>
    <font>
      <b/>
      <sz val="12"/>
      <color rgb="FF008000"/>
      <name val="Arial"/>
      <family val="2"/>
    </font>
    <font>
      <b/>
      <sz val="12"/>
      <color theme="0" tint="-0.34998626667073579"/>
      <name val="Arial"/>
      <family val="2"/>
    </font>
    <font>
      <sz val="12"/>
      <color theme="0" tint="-0.34998626667073579"/>
      <name val="Arial"/>
      <family val="2"/>
    </font>
    <font>
      <b/>
      <sz val="12"/>
      <color theme="1"/>
      <name val="Arial"/>
      <family val="2"/>
    </font>
    <font>
      <strike/>
      <sz val="12"/>
      <name val="Arial"/>
      <family val="2"/>
    </font>
    <font>
      <b/>
      <sz val="12"/>
      <color rgb="FF0070C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49" fontId="2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 applyProtection="1">
      <alignment horizontal="left" vertical="center" wrapText="1"/>
      <protection locked="0"/>
    </xf>
    <xf numFmtId="49" fontId="2" fillId="2" borderId="0" xfId="0" applyNumberFormat="1" applyFont="1" applyFill="1" applyAlignment="1">
      <alignment horizontal="center" vertical="center" wrapText="1"/>
    </xf>
    <xf numFmtId="2" fontId="2" fillId="0" borderId="0" xfId="0" applyNumberFormat="1" applyFont="1" applyAlignment="1">
      <alignment horizontal="left" vertical="center"/>
    </xf>
    <xf numFmtId="2" fontId="2" fillId="0" borderId="0" xfId="0" applyNumberFormat="1" applyFont="1" applyAlignment="1" applyProtection="1">
      <alignment horizontal="right" vertical="center"/>
      <protection locked="0"/>
    </xf>
    <xf numFmtId="2" fontId="3" fillId="0" borderId="0" xfId="0" applyNumberFormat="1" applyFont="1" applyAlignment="1">
      <alignment vertical="center"/>
    </xf>
    <xf numFmtId="0" fontId="4" fillId="0" borderId="0" xfId="0" quotePrefix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 wrapText="1"/>
    </xf>
    <xf numFmtId="2" fontId="0" fillId="0" borderId="0" xfId="0" applyNumberFormat="1"/>
    <xf numFmtId="0" fontId="0" fillId="0" borderId="0" xfId="0" applyAlignment="1">
      <alignment horizontal="left"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left" vertical="center"/>
    </xf>
    <xf numFmtId="2" fontId="0" fillId="0" borderId="0" xfId="0" applyNumberFormat="1" applyAlignment="1" applyProtection="1">
      <alignment vertical="center"/>
      <protection locked="0"/>
    </xf>
    <xf numFmtId="2" fontId="0" fillId="0" borderId="0" xfId="0" applyNumberFormat="1" applyAlignment="1">
      <alignment horizontal="left" vertical="center"/>
    </xf>
    <xf numFmtId="2" fontId="0" fillId="0" borderId="0" xfId="0" quotePrefix="1" applyNumberFormat="1" applyAlignment="1">
      <alignment vertical="center"/>
    </xf>
    <xf numFmtId="164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164" fontId="0" fillId="0" borderId="0" xfId="0" applyNumberFormat="1"/>
    <xf numFmtId="0" fontId="0" fillId="0" borderId="0" xfId="0" applyAlignment="1">
      <alignment wrapText="1"/>
    </xf>
    <xf numFmtId="44" fontId="0" fillId="0" borderId="0" xfId="2" applyFont="1" applyAlignment="1">
      <alignment vertical="center"/>
    </xf>
    <xf numFmtId="44" fontId="0" fillId="0" borderId="2" xfId="2" applyFont="1" applyBorder="1" applyAlignment="1">
      <alignment vertical="center"/>
    </xf>
    <xf numFmtId="1" fontId="4" fillId="0" borderId="0" xfId="0" quotePrefix="1" applyNumberFormat="1" applyFont="1" applyAlignment="1">
      <alignment horizontal="center" vertical="center"/>
    </xf>
    <xf numFmtId="44" fontId="2" fillId="0" borderId="0" xfId="2" applyFont="1" applyAlignment="1">
      <alignment vertical="center"/>
    </xf>
    <xf numFmtId="2" fontId="2" fillId="0" borderId="0" xfId="0" applyNumberFormat="1" applyFont="1" applyAlignment="1" applyProtection="1">
      <alignment vertical="center" wrapText="1"/>
      <protection locked="0"/>
    </xf>
    <xf numFmtId="2" fontId="0" fillId="0" borderId="2" xfId="0" applyNumberFormat="1" applyBorder="1" applyAlignment="1">
      <alignment vertical="center"/>
    </xf>
    <xf numFmtId="9" fontId="0" fillId="0" borderId="0" xfId="3" applyFont="1" applyAlignment="1">
      <alignment horizontal="center"/>
    </xf>
    <xf numFmtId="2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vertical="center"/>
    </xf>
    <xf numFmtId="44" fontId="7" fillId="0" borderId="0" xfId="2" applyFont="1" applyAlignment="1">
      <alignment vertical="center"/>
    </xf>
    <xf numFmtId="0" fontId="7" fillId="0" borderId="0" xfId="0" applyFont="1" applyAlignment="1">
      <alignment vertical="center"/>
    </xf>
    <xf numFmtId="44" fontId="7" fillId="0" borderId="0" xfId="2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vertical="center"/>
    </xf>
    <xf numFmtId="44" fontId="6" fillId="0" borderId="0" xfId="2" applyFont="1" applyAlignment="1">
      <alignment horizontal="right" vertical="center"/>
    </xf>
    <xf numFmtId="0" fontId="2" fillId="0" borderId="0" xfId="0" applyFont="1" applyAlignment="1">
      <alignment vertical="center"/>
    </xf>
    <xf numFmtId="0" fontId="8" fillId="0" borderId="0" xfId="0" quotePrefix="1" applyFont="1" applyAlignment="1">
      <alignment horizontal="left" vertical="center"/>
    </xf>
    <xf numFmtId="1" fontId="8" fillId="0" borderId="0" xfId="0" quotePrefix="1" applyNumberFormat="1" applyFont="1" applyAlignment="1">
      <alignment horizontal="center" vertical="center"/>
    </xf>
    <xf numFmtId="166" fontId="0" fillId="0" borderId="0" xfId="3" applyNumberFormat="1" applyFont="1" applyAlignment="1">
      <alignment horizontal="center"/>
    </xf>
    <xf numFmtId="44" fontId="0" fillId="0" borderId="0" xfId="2" applyFont="1" applyBorder="1" applyAlignment="1">
      <alignment vertical="center"/>
    </xf>
    <xf numFmtId="0" fontId="0" fillId="0" borderId="0" xfId="0" applyAlignment="1">
      <alignment horizontal="left" wrapText="1"/>
    </xf>
    <xf numFmtId="0" fontId="9" fillId="0" borderId="0" xfId="0" applyFont="1"/>
    <xf numFmtId="2" fontId="9" fillId="0" borderId="0" xfId="0" applyNumberFormat="1" applyFont="1" applyAlignment="1">
      <alignment vertical="center"/>
    </xf>
    <xf numFmtId="44" fontId="0" fillId="4" borderId="0" xfId="2" applyFont="1" applyFill="1" applyAlignment="1">
      <alignment vertical="center"/>
    </xf>
    <xf numFmtId="49" fontId="10" fillId="2" borderId="0" xfId="0" applyNumberFormat="1" applyFont="1" applyFill="1" applyAlignment="1" applyProtection="1">
      <alignment horizontal="right" vertical="center" wrapText="1"/>
      <protection locked="0"/>
    </xf>
    <xf numFmtId="164" fontId="10" fillId="2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4" fontId="0" fillId="0" borderId="0" xfId="2" applyFont="1" applyFill="1" applyAlignment="1">
      <alignment vertical="center"/>
    </xf>
    <xf numFmtId="44" fontId="0" fillId="0" borderId="0" xfId="2" applyFont="1" applyFill="1" applyBorder="1" applyAlignment="1">
      <alignment vertical="center"/>
    </xf>
    <xf numFmtId="44" fontId="0" fillId="0" borderId="2" xfId="2" applyFont="1" applyFill="1" applyBorder="1" applyAlignment="1">
      <alignment vertical="center"/>
    </xf>
    <xf numFmtId="44" fontId="2" fillId="0" borderId="0" xfId="2" applyFont="1" applyBorder="1" applyAlignment="1">
      <alignment vertical="center"/>
    </xf>
    <xf numFmtId="165" fontId="13" fillId="2" borderId="0" xfId="0" applyNumberFormat="1" applyFont="1" applyFill="1" applyAlignment="1">
      <alignment horizontal="center" vertical="center" wrapText="1"/>
    </xf>
    <xf numFmtId="44" fontId="14" fillId="0" borderId="0" xfId="2" applyFont="1" applyAlignment="1">
      <alignment vertical="center"/>
    </xf>
    <xf numFmtId="0" fontId="2" fillId="0" borderId="0" xfId="0" applyFont="1" applyAlignment="1">
      <alignment horizontal="center" wrapText="1"/>
    </xf>
  </cellXfs>
  <cellStyles count="4">
    <cellStyle name="Currency" xfId="2" builtinId="4"/>
    <cellStyle name="Currency 2" xfId="1" xr:uid="{3069A5D0-64E0-4BF8-A4BA-C1366F0CD6B2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03D80-6901-4957-A223-AB29F55BD040}">
  <sheetPr>
    <tabColor theme="8" tint="0.59999389629810485"/>
  </sheetPr>
  <dimension ref="A1:C5"/>
  <sheetViews>
    <sheetView workbookViewId="0">
      <selection activeCell="C13" sqref="C13"/>
    </sheetView>
  </sheetViews>
  <sheetFormatPr defaultRowHeight="15" x14ac:dyDescent="0.2"/>
  <cols>
    <col min="1" max="1" width="12.44140625" style="24" customWidth="1"/>
    <col min="2" max="2" width="17.33203125" customWidth="1"/>
    <col min="3" max="3" width="96.6640625" style="25" customWidth="1"/>
  </cols>
  <sheetData>
    <row r="1" spans="1:3" x14ac:dyDescent="0.2">
      <c r="A1" s="21" t="s">
        <v>25</v>
      </c>
      <c r="B1" s="22" t="s">
        <v>26</v>
      </c>
      <c r="C1" s="23" t="s">
        <v>27</v>
      </c>
    </row>
    <row r="2" spans="1:3" x14ac:dyDescent="0.2">
      <c r="A2" s="24">
        <v>45222</v>
      </c>
      <c r="B2" t="s">
        <v>48</v>
      </c>
      <c r="C2" s="25" t="s">
        <v>49</v>
      </c>
    </row>
    <row r="3" spans="1:3" ht="30" x14ac:dyDescent="0.2">
      <c r="A3" s="24">
        <v>45245</v>
      </c>
      <c r="B3" t="s">
        <v>48</v>
      </c>
      <c r="C3" s="47" t="s">
        <v>50</v>
      </c>
    </row>
    <row r="4" spans="1:3" ht="30" x14ac:dyDescent="0.2">
      <c r="A4" s="24">
        <v>45245</v>
      </c>
      <c r="B4" t="s">
        <v>48</v>
      </c>
      <c r="C4" s="47" t="s">
        <v>51</v>
      </c>
    </row>
    <row r="5" spans="1:3" ht="30" x14ac:dyDescent="0.2">
      <c r="A5" s="24">
        <v>45251</v>
      </c>
      <c r="B5" t="s">
        <v>48</v>
      </c>
      <c r="C5" s="47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57887-183C-443E-ADB8-E64A3881F4CF}">
  <sheetPr>
    <pageSetUpPr fitToPage="1"/>
  </sheetPr>
  <dimension ref="A1:DB40796"/>
  <sheetViews>
    <sheetView zoomScale="90" zoomScaleNormal="90" workbookViewId="0">
      <pane xSplit="3" topLeftCell="I1" activePane="topRight" state="frozen"/>
      <selection activeCell="P7" sqref="P7"/>
      <selection pane="topRight" activeCell="O17" sqref="O17"/>
    </sheetView>
  </sheetViews>
  <sheetFormatPr defaultColWidth="16.33203125" defaultRowHeight="15" x14ac:dyDescent="0.2"/>
  <cols>
    <col min="1" max="1" width="11.44140625" style="13" customWidth="1"/>
    <col min="2" max="2" width="35.77734375" style="14" customWidth="1"/>
    <col min="3" max="3" width="49" style="18" customWidth="1"/>
    <col min="4" max="10" width="14.44140625" style="14" customWidth="1"/>
    <col min="11" max="15" width="14.44140625" style="14" bestFit="1" customWidth="1"/>
    <col min="16" max="104" width="16.33203125" style="14"/>
    <col min="105" max="16384" width="16.33203125" style="15"/>
  </cols>
  <sheetData>
    <row r="1" spans="1:104" customFormat="1" ht="31.5" customHeight="1" x14ac:dyDescent="0.25">
      <c r="A1" s="60" t="s">
        <v>28</v>
      </c>
      <c r="B1" s="60"/>
      <c r="C1" s="9" t="s">
        <v>23</v>
      </c>
      <c r="D1" s="10"/>
      <c r="E1" s="10"/>
      <c r="F1" s="10">
        <v>45204</v>
      </c>
      <c r="G1" s="10">
        <v>45238</v>
      </c>
      <c r="H1" s="10">
        <v>45274</v>
      </c>
      <c r="I1" s="10">
        <v>45308</v>
      </c>
      <c r="J1" s="10">
        <v>45328</v>
      </c>
      <c r="K1" s="10">
        <v>45363</v>
      </c>
      <c r="L1" s="10">
        <v>45391</v>
      </c>
      <c r="M1" s="10">
        <v>45428</v>
      </c>
      <c r="N1" s="10">
        <v>45449</v>
      </c>
      <c r="O1" s="10">
        <v>45476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</row>
    <row r="2" spans="1:104" s="53" customFormat="1" ht="24" customHeight="1" x14ac:dyDescent="0.2">
      <c r="A2" s="1" t="s">
        <v>0</v>
      </c>
      <c r="B2" s="1" t="s">
        <v>24</v>
      </c>
      <c r="C2" s="2" t="s">
        <v>1</v>
      </c>
      <c r="D2" s="11">
        <v>45108</v>
      </c>
      <c r="E2" s="11">
        <v>45139</v>
      </c>
      <c r="F2" s="11">
        <v>45170</v>
      </c>
      <c r="G2" s="11">
        <v>45200</v>
      </c>
      <c r="H2" s="11">
        <v>45231</v>
      </c>
      <c r="I2" s="11">
        <v>45261</v>
      </c>
      <c r="J2" s="3" t="s">
        <v>2</v>
      </c>
      <c r="K2" s="3" t="s">
        <v>3</v>
      </c>
      <c r="L2" s="3" t="s">
        <v>4</v>
      </c>
      <c r="M2" s="3" t="s">
        <v>5</v>
      </c>
      <c r="N2" s="3" t="s">
        <v>6</v>
      </c>
      <c r="O2" s="3" t="s">
        <v>7</v>
      </c>
    </row>
    <row r="3" spans="1:104" s="53" customFormat="1" ht="24" customHeight="1" x14ac:dyDescent="0.2">
      <c r="A3" s="1"/>
      <c r="B3" s="1"/>
      <c r="C3" s="51" t="s">
        <v>66</v>
      </c>
      <c r="D3" s="52"/>
      <c r="E3" s="52"/>
      <c r="F3" s="52"/>
      <c r="G3" s="52"/>
      <c r="H3" s="52"/>
      <c r="I3" s="52"/>
      <c r="J3" s="52"/>
      <c r="K3" s="52">
        <v>45354</v>
      </c>
      <c r="L3" s="52">
        <v>45384</v>
      </c>
      <c r="M3" s="52">
        <v>45414</v>
      </c>
      <c r="N3" s="52">
        <v>45447</v>
      </c>
      <c r="O3" s="52">
        <v>45475</v>
      </c>
    </row>
    <row r="4" spans="1:104" ht="21.75" customHeight="1" x14ac:dyDescent="0.2">
      <c r="A4" s="17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CZ4" s="15"/>
    </row>
    <row r="5" spans="1:104" s="42" customFormat="1" ht="47.25" x14ac:dyDescent="0.2">
      <c r="A5" s="43" t="s">
        <v>11</v>
      </c>
      <c r="B5" s="44">
        <v>1003872218</v>
      </c>
      <c r="C5" s="30" t="s">
        <v>44</v>
      </c>
      <c r="D5" s="29"/>
      <c r="E5" s="29"/>
      <c r="F5" s="29">
        <v>4286.1400000000003</v>
      </c>
      <c r="G5" s="29">
        <v>3397.88</v>
      </c>
      <c r="H5" s="29">
        <v>3585.07</v>
      </c>
      <c r="I5" s="29">
        <v>3625.4</v>
      </c>
      <c r="J5" s="29">
        <v>4206.41</v>
      </c>
      <c r="K5" s="29">
        <v>4110.58</v>
      </c>
      <c r="L5" s="29">
        <v>3888.53</v>
      </c>
      <c r="M5" s="29">
        <v>4065.42</v>
      </c>
      <c r="N5" s="29">
        <v>4214.05</v>
      </c>
      <c r="O5" s="29">
        <v>4889.1400000000003</v>
      </c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</row>
    <row r="6" spans="1:104" ht="21.75" customHeight="1" x14ac:dyDescent="0.2">
      <c r="A6" s="32">
        <v>0.6</v>
      </c>
      <c r="B6" s="19" t="s">
        <v>29</v>
      </c>
      <c r="C6" t="s">
        <v>13</v>
      </c>
      <c r="D6" s="26"/>
      <c r="E6" s="26"/>
      <c r="F6" s="50">
        <f t="shared" ref="F6:O6" si="0">F5*$A$6</f>
        <v>2571.6840000000002</v>
      </c>
      <c r="G6" s="50">
        <f t="shared" si="0"/>
        <v>2038.7280000000001</v>
      </c>
      <c r="H6" s="50">
        <f t="shared" si="0"/>
        <v>2151.0419999999999</v>
      </c>
      <c r="I6" s="50">
        <f t="shared" si="0"/>
        <v>2175.2399999999998</v>
      </c>
      <c r="J6" s="50">
        <f t="shared" si="0"/>
        <v>2523.846</v>
      </c>
      <c r="K6" s="50">
        <f t="shared" si="0"/>
        <v>2466.348</v>
      </c>
      <c r="L6" s="50">
        <f t="shared" si="0"/>
        <v>2333.1179999999999</v>
      </c>
      <c r="M6" s="50">
        <f t="shared" si="0"/>
        <v>2439.252</v>
      </c>
      <c r="N6" s="50">
        <f t="shared" si="0"/>
        <v>2528.4299999999998</v>
      </c>
      <c r="O6" s="50">
        <f t="shared" si="0"/>
        <v>2933.4839999999999</v>
      </c>
      <c r="CZ6" s="15"/>
    </row>
    <row r="7" spans="1:104" ht="21.75" customHeight="1" x14ac:dyDescent="0.2">
      <c r="A7" s="32">
        <v>0.2</v>
      </c>
      <c r="B7" s="19" t="s">
        <v>30</v>
      </c>
      <c r="C7" t="s">
        <v>16</v>
      </c>
      <c r="D7" s="26"/>
      <c r="E7" s="26"/>
      <c r="F7" s="50">
        <f t="shared" ref="F7:O7" si="1">F5*$A$7</f>
        <v>857.22800000000007</v>
      </c>
      <c r="G7" s="50">
        <f t="shared" si="1"/>
        <v>679.57600000000002</v>
      </c>
      <c r="H7" s="50">
        <f t="shared" si="1"/>
        <v>717.01400000000012</v>
      </c>
      <c r="I7" s="50">
        <f t="shared" si="1"/>
        <v>725.08</v>
      </c>
      <c r="J7" s="50">
        <f t="shared" si="1"/>
        <v>841.28200000000004</v>
      </c>
      <c r="K7" s="50">
        <f t="shared" si="1"/>
        <v>822.11599999999999</v>
      </c>
      <c r="L7" s="50">
        <f t="shared" si="1"/>
        <v>777.70600000000013</v>
      </c>
      <c r="M7" s="50">
        <f t="shared" si="1"/>
        <v>813.08400000000006</v>
      </c>
      <c r="N7" s="50">
        <f t="shared" si="1"/>
        <v>842.81000000000006</v>
      </c>
      <c r="O7" s="50">
        <f t="shared" si="1"/>
        <v>977.82800000000009</v>
      </c>
      <c r="CZ7" s="15"/>
    </row>
    <row r="8" spans="1:104" ht="21.75" customHeight="1" x14ac:dyDescent="0.2">
      <c r="A8" s="32">
        <v>0.2</v>
      </c>
      <c r="B8" s="19" t="s">
        <v>31</v>
      </c>
      <c r="C8" t="s">
        <v>18</v>
      </c>
      <c r="D8" s="26"/>
      <c r="E8" s="26"/>
      <c r="F8" s="50">
        <f t="shared" ref="F8:O8" si="2">F5*$A$8</f>
        <v>857.22800000000007</v>
      </c>
      <c r="G8" s="50">
        <f t="shared" si="2"/>
        <v>679.57600000000002</v>
      </c>
      <c r="H8" s="50">
        <f t="shared" si="2"/>
        <v>717.01400000000012</v>
      </c>
      <c r="I8" s="50">
        <f t="shared" si="2"/>
        <v>725.08</v>
      </c>
      <c r="J8" s="50">
        <f t="shared" si="2"/>
        <v>841.28200000000004</v>
      </c>
      <c r="K8" s="50">
        <f t="shared" si="2"/>
        <v>822.11599999999999</v>
      </c>
      <c r="L8" s="50">
        <f t="shared" si="2"/>
        <v>777.70600000000013</v>
      </c>
      <c r="M8" s="50">
        <f t="shared" si="2"/>
        <v>813.08400000000006</v>
      </c>
      <c r="N8" s="50">
        <f t="shared" si="2"/>
        <v>842.81000000000006</v>
      </c>
      <c r="O8" s="50">
        <f t="shared" si="2"/>
        <v>977.82800000000009</v>
      </c>
      <c r="CZ8" s="15"/>
    </row>
    <row r="9" spans="1:104" s="37" customFormat="1" ht="21.75" customHeight="1" x14ac:dyDescent="0.2">
      <c r="A9" s="33"/>
      <c r="B9" s="34"/>
      <c r="C9" s="38" t="s">
        <v>40</v>
      </c>
      <c r="D9" s="36"/>
      <c r="F9" s="36">
        <f>SUM(F6:F8)</f>
        <v>4286.1400000000003</v>
      </c>
      <c r="G9" s="36">
        <f t="shared" ref="G9:O9" si="3">SUM(G6:G8)</f>
        <v>3397.88</v>
      </c>
      <c r="H9" s="36">
        <f t="shared" si="3"/>
        <v>3585.07</v>
      </c>
      <c r="I9" s="36">
        <f t="shared" si="3"/>
        <v>3625.3999999999996</v>
      </c>
      <c r="J9" s="36">
        <f t="shared" si="3"/>
        <v>4206.41</v>
      </c>
      <c r="K9" s="36">
        <f t="shared" si="3"/>
        <v>4110.58</v>
      </c>
      <c r="L9" s="36">
        <f t="shared" si="3"/>
        <v>3888.53</v>
      </c>
      <c r="M9" s="36">
        <f t="shared" si="3"/>
        <v>4065.42</v>
      </c>
      <c r="N9" s="36">
        <f t="shared" si="3"/>
        <v>4214.05</v>
      </c>
      <c r="O9" s="36">
        <f t="shared" si="3"/>
        <v>4889.1400000000003</v>
      </c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</row>
    <row r="10" spans="1:104" ht="21.75" customHeight="1" x14ac:dyDescent="0.2">
      <c r="A10" s="17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CZ10" s="15"/>
    </row>
    <row r="11" spans="1:104" s="42" customFormat="1" ht="35.25" customHeight="1" x14ac:dyDescent="0.2">
      <c r="A11" s="43" t="s">
        <v>8</v>
      </c>
      <c r="B11" s="44">
        <v>61911249</v>
      </c>
      <c r="C11" s="30" t="s">
        <v>43</v>
      </c>
      <c r="D11" s="29"/>
      <c r="E11" s="29"/>
      <c r="F11" s="29">
        <v>133.86000000000001</v>
      </c>
      <c r="G11" s="29">
        <v>201.72</v>
      </c>
      <c r="H11" s="29">
        <v>563.73</v>
      </c>
      <c r="I11" s="29">
        <v>1078.02</v>
      </c>
      <c r="J11" s="29">
        <v>1218.92</v>
      </c>
      <c r="K11" s="29">
        <v>934.97</v>
      </c>
      <c r="L11" s="29">
        <v>529.11</v>
      </c>
      <c r="M11" s="29">
        <v>257.91000000000003</v>
      </c>
      <c r="N11" s="29">
        <v>75.67</v>
      </c>
      <c r="O11" s="29">
        <v>35.79</v>
      </c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</row>
    <row r="12" spans="1:104" ht="21.75" customHeight="1" x14ac:dyDescent="0.2">
      <c r="A12" s="32">
        <v>0.6</v>
      </c>
      <c r="B12" s="19" t="s">
        <v>29</v>
      </c>
      <c r="C12" t="s">
        <v>13</v>
      </c>
      <c r="D12" s="26"/>
      <c r="E12" s="26"/>
      <c r="F12" s="50">
        <f>F11*$A$12</f>
        <v>80.316000000000003</v>
      </c>
      <c r="G12" s="50">
        <f>G11*$A$12</f>
        <v>121.032</v>
      </c>
      <c r="H12" s="50">
        <f t="shared" ref="H12:O12" si="4">H11*$A$12</f>
        <v>338.238</v>
      </c>
      <c r="I12" s="50">
        <f t="shared" si="4"/>
        <v>646.81200000000001</v>
      </c>
      <c r="J12" s="50">
        <f t="shared" si="4"/>
        <v>731.35199999999998</v>
      </c>
      <c r="K12" s="50">
        <f t="shared" si="4"/>
        <v>560.98199999999997</v>
      </c>
      <c r="L12" s="50">
        <f t="shared" si="4"/>
        <v>317.46600000000001</v>
      </c>
      <c r="M12" s="50">
        <f t="shared" si="4"/>
        <v>154.74600000000001</v>
      </c>
      <c r="N12" s="50">
        <f t="shared" si="4"/>
        <v>45.402000000000001</v>
      </c>
      <c r="O12" s="50">
        <f t="shared" si="4"/>
        <v>21.474</v>
      </c>
      <c r="CY12" s="15"/>
      <c r="CZ12" s="15"/>
    </row>
    <row r="13" spans="1:104" ht="21.75" customHeight="1" x14ac:dyDescent="0.2">
      <c r="A13" s="32">
        <v>0.2</v>
      </c>
      <c r="B13" s="19" t="s">
        <v>30</v>
      </c>
      <c r="C13" t="s">
        <v>16</v>
      </c>
      <c r="D13" s="26"/>
      <c r="E13" s="26"/>
      <c r="F13" s="50">
        <f>F11*$A$13</f>
        <v>26.772000000000006</v>
      </c>
      <c r="G13" s="50">
        <f t="shared" ref="G13:O13" si="5">G11*$A$13</f>
        <v>40.344000000000001</v>
      </c>
      <c r="H13" s="50">
        <f t="shared" si="5"/>
        <v>112.74600000000001</v>
      </c>
      <c r="I13" s="50">
        <f t="shared" si="5"/>
        <v>215.60400000000001</v>
      </c>
      <c r="J13" s="50">
        <f t="shared" si="5"/>
        <v>243.78400000000002</v>
      </c>
      <c r="K13" s="50">
        <f t="shared" si="5"/>
        <v>186.99400000000003</v>
      </c>
      <c r="L13" s="50">
        <f t="shared" si="5"/>
        <v>105.822</v>
      </c>
      <c r="M13" s="50">
        <f t="shared" si="5"/>
        <v>51.582000000000008</v>
      </c>
      <c r="N13" s="50">
        <f t="shared" si="5"/>
        <v>15.134</v>
      </c>
      <c r="O13" s="50">
        <f t="shared" si="5"/>
        <v>7.1580000000000004</v>
      </c>
      <c r="CY13" s="15"/>
      <c r="CZ13" s="15"/>
    </row>
    <row r="14" spans="1:104" ht="21.75" customHeight="1" x14ac:dyDescent="0.2">
      <c r="A14" s="32">
        <v>0.2</v>
      </c>
      <c r="B14" s="19" t="s">
        <v>31</v>
      </c>
      <c r="C14" t="s">
        <v>18</v>
      </c>
      <c r="D14" s="26"/>
      <c r="E14" s="26"/>
      <c r="F14" s="50">
        <f>F11*$A$14</f>
        <v>26.772000000000006</v>
      </c>
      <c r="G14" s="50">
        <f t="shared" ref="G14:O14" si="6">G11*$A$14</f>
        <v>40.344000000000001</v>
      </c>
      <c r="H14" s="50">
        <f t="shared" si="6"/>
        <v>112.74600000000001</v>
      </c>
      <c r="I14" s="50">
        <f t="shared" si="6"/>
        <v>215.60400000000001</v>
      </c>
      <c r="J14" s="50">
        <f t="shared" si="6"/>
        <v>243.78400000000002</v>
      </c>
      <c r="K14" s="50">
        <f t="shared" si="6"/>
        <v>186.99400000000003</v>
      </c>
      <c r="L14" s="50">
        <f t="shared" si="6"/>
        <v>105.822</v>
      </c>
      <c r="M14" s="50">
        <f t="shared" si="6"/>
        <v>51.582000000000008</v>
      </c>
      <c r="N14" s="50">
        <f t="shared" si="6"/>
        <v>15.134</v>
      </c>
      <c r="O14" s="50">
        <f t="shared" si="6"/>
        <v>7.1580000000000004</v>
      </c>
      <c r="CY14" s="15"/>
      <c r="CZ14" s="15"/>
    </row>
    <row r="15" spans="1:104" s="37" customFormat="1" ht="21.75" customHeight="1" x14ac:dyDescent="0.2">
      <c r="A15" s="33"/>
      <c r="B15" s="34"/>
      <c r="C15" s="38" t="s">
        <v>40</v>
      </c>
      <c r="D15" s="36"/>
      <c r="F15" s="36">
        <f>SUM(F12:F14)</f>
        <v>133.86000000000001</v>
      </c>
      <c r="G15" s="36">
        <f t="shared" ref="G15:O15" si="7">SUM(G12:G14)</f>
        <v>201.72</v>
      </c>
      <c r="H15" s="36">
        <f t="shared" si="7"/>
        <v>563.73</v>
      </c>
      <c r="I15" s="36">
        <f t="shared" si="7"/>
        <v>1078.02</v>
      </c>
      <c r="J15" s="36">
        <f t="shared" si="7"/>
        <v>1218.92</v>
      </c>
      <c r="K15" s="36">
        <f t="shared" si="7"/>
        <v>934.97</v>
      </c>
      <c r="L15" s="36">
        <f t="shared" si="7"/>
        <v>529.11</v>
      </c>
      <c r="M15" s="36">
        <f t="shared" si="7"/>
        <v>257.91000000000003</v>
      </c>
      <c r="N15" s="36">
        <f t="shared" si="7"/>
        <v>75.67</v>
      </c>
      <c r="O15" s="36">
        <f t="shared" si="7"/>
        <v>35.79</v>
      </c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</row>
    <row r="16" spans="1:104" s="42" customFormat="1" ht="31.5" x14ac:dyDescent="0.2">
      <c r="A16" s="43" t="s">
        <v>10</v>
      </c>
      <c r="B16" s="44">
        <v>1006710871</v>
      </c>
      <c r="C16" s="30" t="s">
        <v>45</v>
      </c>
      <c r="D16" s="29"/>
      <c r="E16" s="29"/>
      <c r="F16" s="29">
        <v>27463.53</v>
      </c>
      <c r="G16" s="29">
        <v>16689.03</v>
      </c>
      <c r="H16" s="29">
        <v>14015.08</v>
      </c>
      <c r="I16" s="29">
        <v>15657.56</v>
      </c>
      <c r="J16" s="29">
        <v>16711.240000000002</v>
      </c>
      <c r="K16" s="29">
        <v>14741.99</v>
      </c>
      <c r="L16" s="29">
        <v>13740.87</v>
      </c>
      <c r="M16" s="29">
        <v>14922.76</v>
      </c>
      <c r="N16" s="29">
        <v>18842.05</v>
      </c>
      <c r="O16" s="29">
        <v>36682.550000000003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</row>
    <row r="17" spans="1:104" ht="21.75" customHeight="1" x14ac:dyDescent="0.2">
      <c r="A17" s="32">
        <v>0.15</v>
      </c>
      <c r="B17" s="19" t="s">
        <v>32</v>
      </c>
      <c r="C17" t="s">
        <v>16</v>
      </c>
      <c r="D17" s="26"/>
      <c r="E17" s="26"/>
      <c r="F17" s="50">
        <f>F16*$A$17</f>
        <v>4119.5294999999996</v>
      </c>
      <c r="G17" s="50">
        <f t="shared" ref="G17:O17" si="8">G16*$A$17</f>
        <v>2503.3544999999999</v>
      </c>
      <c r="H17" s="50">
        <f t="shared" si="8"/>
        <v>2102.2619999999997</v>
      </c>
      <c r="I17" s="50">
        <f t="shared" si="8"/>
        <v>2348.634</v>
      </c>
      <c r="J17" s="50">
        <f t="shared" si="8"/>
        <v>2506.6860000000001</v>
      </c>
      <c r="K17" s="50">
        <f t="shared" si="8"/>
        <v>2211.2984999999999</v>
      </c>
      <c r="L17" s="50">
        <f t="shared" si="8"/>
        <v>2061.1305000000002</v>
      </c>
      <c r="M17" s="50">
        <f t="shared" si="8"/>
        <v>2238.4139999999998</v>
      </c>
      <c r="N17" s="50">
        <f t="shared" si="8"/>
        <v>2826.3074999999999</v>
      </c>
      <c r="O17" s="50">
        <f t="shared" si="8"/>
        <v>5502.3825000000006</v>
      </c>
      <c r="CZ17" s="15"/>
    </row>
    <row r="18" spans="1:104" x14ac:dyDescent="0.2">
      <c r="A18" s="32">
        <v>0.15</v>
      </c>
      <c r="B18" s="19" t="s">
        <v>17</v>
      </c>
      <c r="C18" t="s">
        <v>18</v>
      </c>
      <c r="D18" s="26"/>
      <c r="E18" s="26"/>
      <c r="F18" s="50">
        <f>F16*$A$18</f>
        <v>4119.5294999999996</v>
      </c>
      <c r="G18" s="50">
        <f t="shared" ref="G18:O18" si="9">G16*$A$18</f>
        <v>2503.3544999999999</v>
      </c>
      <c r="H18" s="50">
        <f t="shared" si="9"/>
        <v>2102.2619999999997</v>
      </c>
      <c r="I18" s="50">
        <f t="shared" si="9"/>
        <v>2348.634</v>
      </c>
      <c r="J18" s="50">
        <f t="shared" si="9"/>
        <v>2506.6860000000001</v>
      </c>
      <c r="K18" s="50">
        <f t="shared" si="9"/>
        <v>2211.2984999999999</v>
      </c>
      <c r="L18" s="50">
        <f t="shared" si="9"/>
        <v>2061.1305000000002</v>
      </c>
      <c r="M18" s="50">
        <f t="shared" si="9"/>
        <v>2238.4139999999998</v>
      </c>
      <c r="N18" s="50">
        <f t="shared" si="9"/>
        <v>2826.3074999999999</v>
      </c>
      <c r="O18" s="50">
        <f t="shared" si="9"/>
        <v>5502.3825000000006</v>
      </c>
      <c r="CZ18" s="15"/>
    </row>
    <row r="19" spans="1:104" x14ac:dyDescent="0.2">
      <c r="A19" s="32">
        <v>0.03</v>
      </c>
      <c r="B19" s="19" t="s">
        <v>33</v>
      </c>
      <c r="C19" t="s">
        <v>34</v>
      </c>
      <c r="D19" s="26"/>
      <c r="E19" s="26"/>
      <c r="F19" s="50">
        <f>F16*$A$19</f>
        <v>823.90589999999997</v>
      </c>
      <c r="G19" s="50">
        <f t="shared" ref="G19:O19" si="10">G16*$A$19</f>
        <v>500.67089999999996</v>
      </c>
      <c r="H19" s="50">
        <f t="shared" si="10"/>
        <v>420.45239999999995</v>
      </c>
      <c r="I19" s="50">
        <f t="shared" si="10"/>
        <v>469.72679999999997</v>
      </c>
      <c r="J19" s="50">
        <f t="shared" si="10"/>
        <v>501.33720000000005</v>
      </c>
      <c r="K19" s="50">
        <f t="shared" si="10"/>
        <v>442.25969999999995</v>
      </c>
      <c r="L19" s="50">
        <f t="shared" si="10"/>
        <v>412.22610000000003</v>
      </c>
      <c r="M19" s="50">
        <f t="shared" si="10"/>
        <v>447.68279999999999</v>
      </c>
      <c r="N19" s="50">
        <f t="shared" si="10"/>
        <v>565.26149999999996</v>
      </c>
      <c r="O19" s="50">
        <f t="shared" si="10"/>
        <v>1100.4765</v>
      </c>
      <c r="CZ19" s="15"/>
    </row>
    <row r="20" spans="1:104" x14ac:dyDescent="0.2">
      <c r="A20" s="32">
        <v>0.03</v>
      </c>
      <c r="B20" s="19" t="s">
        <v>33</v>
      </c>
      <c r="C20" t="s">
        <v>35</v>
      </c>
      <c r="D20" s="26"/>
      <c r="E20" s="26"/>
      <c r="F20" s="50">
        <f>F16*$A$20</f>
        <v>823.90589999999997</v>
      </c>
      <c r="G20" s="50">
        <f t="shared" ref="G20:O20" si="11">G16*$A$20</f>
        <v>500.67089999999996</v>
      </c>
      <c r="H20" s="50">
        <f t="shared" si="11"/>
        <v>420.45239999999995</v>
      </c>
      <c r="I20" s="50">
        <f t="shared" si="11"/>
        <v>469.72679999999997</v>
      </c>
      <c r="J20" s="50">
        <f t="shared" si="11"/>
        <v>501.33720000000005</v>
      </c>
      <c r="K20" s="50">
        <f t="shared" si="11"/>
        <v>442.25969999999995</v>
      </c>
      <c r="L20" s="50">
        <f t="shared" si="11"/>
        <v>412.22610000000003</v>
      </c>
      <c r="M20" s="50">
        <f t="shared" si="11"/>
        <v>447.68279999999999</v>
      </c>
      <c r="N20" s="50">
        <f t="shared" si="11"/>
        <v>565.26149999999996</v>
      </c>
      <c r="O20" s="50">
        <f t="shared" si="11"/>
        <v>1100.4765</v>
      </c>
      <c r="CZ20" s="15"/>
    </row>
    <row r="21" spans="1:104" x14ac:dyDescent="0.2">
      <c r="A21" s="32">
        <v>0.15</v>
      </c>
      <c r="B21" s="19" t="s">
        <v>36</v>
      </c>
      <c r="C21" t="s">
        <v>62</v>
      </c>
      <c r="D21" s="26"/>
      <c r="E21" s="26"/>
      <c r="F21" s="50">
        <f>F16*$A$21</f>
        <v>4119.5294999999996</v>
      </c>
      <c r="G21" s="50">
        <f t="shared" ref="G21:O21" si="12">G16*$A$21</f>
        <v>2503.3544999999999</v>
      </c>
      <c r="H21" s="50">
        <f t="shared" si="12"/>
        <v>2102.2619999999997</v>
      </c>
      <c r="I21" s="50">
        <f t="shared" si="12"/>
        <v>2348.634</v>
      </c>
      <c r="J21" s="50">
        <f t="shared" si="12"/>
        <v>2506.6860000000001</v>
      </c>
      <c r="K21" s="50">
        <f t="shared" si="12"/>
        <v>2211.2984999999999</v>
      </c>
      <c r="L21" s="50">
        <f t="shared" si="12"/>
        <v>2061.1305000000002</v>
      </c>
      <c r="M21" s="50">
        <f t="shared" si="12"/>
        <v>2238.4139999999998</v>
      </c>
      <c r="N21" s="50">
        <f t="shared" si="12"/>
        <v>2826.3074999999999</v>
      </c>
      <c r="O21" s="50">
        <f t="shared" si="12"/>
        <v>5502.3825000000006</v>
      </c>
      <c r="CZ21" s="15"/>
    </row>
    <row r="22" spans="1:104" x14ac:dyDescent="0.2">
      <c r="A22" s="32">
        <v>0.15</v>
      </c>
      <c r="B22" s="19" t="s">
        <v>36</v>
      </c>
      <c r="C22" s="48" t="s">
        <v>63</v>
      </c>
      <c r="D22" s="26"/>
      <c r="E22" s="26"/>
      <c r="F22" s="50">
        <f>F16*$A$22</f>
        <v>4119.5294999999996</v>
      </c>
      <c r="G22" s="50">
        <f t="shared" ref="G22:O22" si="13">G16*$A$22</f>
        <v>2503.3544999999999</v>
      </c>
      <c r="H22" s="50">
        <f t="shared" si="13"/>
        <v>2102.2619999999997</v>
      </c>
      <c r="I22" s="50">
        <f t="shared" si="13"/>
        <v>2348.634</v>
      </c>
      <c r="J22" s="50">
        <f t="shared" si="13"/>
        <v>2506.6860000000001</v>
      </c>
      <c r="K22" s="50">
        <f>K16*$A$22</f>
        <v>2211.2984999999999</v>
      </c>
      <c r="L22" s="50">
        <f t="shared" si="13"/>
        <v>2061.1305000000002</v>
      </c>
      <c r="M22" s="50">
        <f t="shared" si="13"/>
        <v>2238.4139999999998</v>
      </c>
      <c r="N22" s="50">
        <f t="shared" si="13"/>
        <v>2826.3074999999999</v>
      </c>
      <c r="O22" s="50">
        <f t="shared" si="13"/>
        <v>5502.3825000000006</v>
      </c>
      <c r="CZ22" s="15"/>
    </row>
    <row r="23" spans="1:104" x14ac:dyDescent="0.2">
      <c r="A23" s="32">
        <v>0.25</v>
      </c>
      <c r="B23" s="19" t="s">
        <v>37</v>
      </c>
      <c r="C23" t="s">
        <v>38</v>
      </c>
      <c r="D23" s="26"/>
      <c r="E23" s="26"/>
      <c r="F23" s="50">
        <f>F16*$A$23</f>
        <v>6865.8824999999997</v>
      </c>
      <c r="G23" s="50">
        <f t="shared" ref="G23:O23" si="14">G16*$A$23</f>
        <v>4172.2574999999997</v>
      </c>
      <c r="H23" s="50">
        <f t="shared" si="14"/>
        <v>3503.77</v>
      </c>
      <c r="I23" s="50">
        <f t="shared" si="14"/>
        <v>3914.39</v>
      </c>
      <c r="J23" s="50">
        <f t="shared" si="14"/>
        <v>4177.8100000000004</v>
      </c>
      <c r="K23" s="50">
        <f t="shared" si="14"/>
        <v>3685.4974999999999</v>
      </c>
      <c r="L23" s="50">
        <f t="shared" si="14"/>
        <v>3435.2175000000002</v>
      </c>
      <c r="M23" s="50">
        <f t="shared" si="14"/>
        <v>3730.69</v>
      </c>
      <c r="N23" s="50">
        <f t="shared" si="14"/>
        <v>4710.5124999999998</v>
      </c>
      <c r="O23" s="50">
        <f t="shared" si="14"/>
        <v>9170.6375000000007</v>
      </c>
      <c r="CZ23" s="15"/>
    </row>
    <row r="24" spans="1:104" x14ac:dyDescent="0.2">
      <c r="A24" s="45">
        <v>4.4999999999999998E-2</v>
      </c>
      <c r="B24" s="19" t="s">
        <v>14</v>
      </c>
      <c r="C24" t="s">
        <v>46</v>
      </c>
      <c r="D24" s="26"/>
      <c r="E24" s="26"/>
      <c r="F24" s="50">
        <f>F16*$A$24</f>
        <v>1235.8588499999998</v>
      </c>
      <c r="G24" s="50">
        <f t="shared" ref="G24:O24" si="15">G16*$A$24</f>
        <v>751.00634999999988</v>
      </c>
      <c r="H24" s="50">
        <f t="shared" si="15"/>
        <v>630.67859999999996</v>
      </c>
      <c r="I24" s="50">
        <f t="shared" si="15"/>
        <v>704.59019999999998</v>
      </c>
      <c r="J24" s="50">
        <f t="shared" si="15"/>
        <v>752.00580000000002</v>
      </c>
      <c r="K24" s="50">
        <f t="shared" si="15"/>
        <v>663.38954999999999</v>
      </c>
      <c r="L24" s="50">
        <f t="shared" si="15"/>
        <v>618.33915000000002</v>
      </c>
      <c r="M24" s="50">
        <f t="shared" si="15"/>
        <v>671.52419999999995</v>
      </c>
      <c r="N24" s="50">
        <f t="shared" si="15"/>
        <v>847.89224999999999</v>
      </c>
      <c r="O24" s="50">
        <f t="shared" si="15"/>
        <v>1650.7147500000001</v>
      </c>
      <c r="CZ24" s="15"/>
    </row>
    <row r="25" spans="1:104" x14ac:dyDescent="0.2">
      <c r="A25" s="45">
        <v>4.4999999999999998E-2</v>
      </c>
      <c r="B25" s="19" t="s">
        <v>14</v>
      </c>
      <c r="C25" t="s">
        <v>47</v>
      </c>
      <c r="D25" s="26"/>
      <c r="E25" s="26"/>
      <c r="F25" s="50">
        <f>F16*$A$25</f>
        <v>1235.8588499999998</v>
      </c>
      <c r="G25" s="50">
        <f t="shared" ref="G25:O25" si="16">G16*$A$25</f>
        <v>751.00634999999988</v>
      </c>
      <c r="H25" s="50">
        <f t="shared" si="16"/>
        <v>630.67859999999996</v>
      </c>
      <c r="I25" s="50">
        <f>I16*$A$25</f>
        <v>704.59019999999998</v>
      </c>
      <c r="J25" s="50">
        <f t="shared" si="16"/>
        <v>752.00580000000002</v>
      </c>
      <c r="K25" s="50">
        <f t="shared" si="16"/>
        <v>663.38954999999999</v>
      </c>
      <c r="L25" s="50">
        <f t="shared" si="16"/>
        <v>618.33915000000002</v>
      </c>
      <c r="M25" s="50">
        <f t="shared" si="16"/>
        <v>671.52419999999995</v>
      </c>
      <c r="N25" s="50">
        <f t="shared" si="16"/>
        <v>847.89224999999999</v>
      </c>
      <c r="O25" s="50">
        <f t="shared" si="16"/>
        <v>1650.7147500000001</v>
      </c>
      <c r="CZ25" s="15"/>
    </row>
    <row r="26" spans="1:104" s="37" customFormat="1" ht="15.75" x14ac:dyDescent="0.2">
      <c r="A26" s="33"/>
      <c r="B26" s="34"/>
      <c r="C26" s="38" t="s">
        <v>40</v>
      </c>
      <c r="D26" s="35"/>
      <c r="E26" s="35"/>
      <c r="F26" s="35">
        <f>SUM(F17:F25)</f>
        <v>27463.53</v>
      </c>
      <c r="G26" s="35">
        <f t="shared" ref="G26:O26" si="17">SUM(G17:G25)</f>
        <v>16689.03</v>
      </c>
      <c r="H26" s="35">
        <f t="shared" si="17"/>
        <v>14015.079999999998</v>
      </c>
      <c r="I26" s="35">
        <f t="shared" si="17"/>
        <v>15657.560000000001</v>
      </c>
      <c r="J26" s="35">
        <f t="shared" si="17"/>
        <v>16711.240000000002</v>
      </c>
      <c r="K26" s="35">
        <f t="shared" si="17"/>
        <v>14741.989999999998</v>
      </c>
      <c r="L26" s="35">
        <f t="shared" si="17"/>
        <v>13740.87</v>
      </c>
      <c r="M26" s="35">
        <f t="shared" si="17"/>
        <v>14922.759999999998</v>
      </c>
      <c r="N26" s="35">
        <f t="shared" si="17"/>
        <v>18842.05</v>
      </c>
      <c r="O26" s="35">
        <f t="shared" si="17"/>
        <v>36682.550000000003</v>
      </c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</row>
    <row r="27" spans="1:104" ht="16.5" thickBot="1" x14ac:dyDescent="0.25">
      <c r="A27" s="4"/>
      <c r="B27" s="16"/>
      <c r="C27" s="15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CZ27" s="15"/>
    </row>
    <row r="28" spans="1:104" ht="16.5" thickTop="1" x14ac:dyDescent="0.2">
      <c r="A28" s="7"/>
      <c r="B28" s="28"/>
      <c r="C28" s="30" t="s">
        <v>39</v>
      </c>
      <c r="D28" s="29"/>
      <c r="E28" s="29"/>
      <c r="F28" s="29">
        <f t="shared" ref="F28:O28" si="18">F16+F5+F11</f>
        <v>31883.53</v>
      </c>
      <c r="G28" s="29">
        <f t="shared" si="18"/>
        <v>20288.63</v>
      </c>
      <c r="H28" s="29">
        <f t="shared" si="18"/>
        <v>18163.88</v>
      </c>
      <c r="I28" s="29">
        <f t="shared" si="18"/>
        <v>20360.98</v>
      </c>
      <c r="J28" s="29">
        <f t="shared" si="18"/>
        <v>22136.57</v>
      </c>
      <c r="K28" s="29">
        <f t="shared" si="18"/>
        <v>19787.54</v>
      </c>
      <c r="L28" s="29">
        <f t="shared" si="18"/>
        <v>18158.510000000002</v>
      </c>
      <c r="M28" s="29">
        <f t="shared" si="18"/>
        <v>19246.09</v>
      </c>
      <c r="N28" s="29">
        <f t="shared" si="18"/>
        <v>23131.769999999997</v>
      </c>
      <c r="O28" s="29">
        <f t="shared" si="18"/>
        <v>41607.480000000003</v>
      </c>
      <c r="CZ28" s="15"/>
    </row>
    <row r="29" spans="1:104" x14ac:dyDescent="0.2">
      <c r="CZ29" s="15"/>
    </row>
    <row r="30" spans="1:104" ht="15.75" x14ac:dyDescent="0.2">
      <c r="C30" s="5"/>
      <c r="CZ30" s="15"/>
    </row>
    <row r="31" spans="1:104" ht="15.75" x14ac:dyDescent="0.2">
      <c r="A31" s="19"/>
      <c r="B31" s="39" t="s">
        <v>41</v>
      </c>
      <c r="C31" s="14"/>
      <c r="CZ31" s="15"/>
    </row>
    <row r="32" spans="1:104" ht="15.75" x14ac:dyDescent="0.2">
      <c r="A32" s="4"/>
      <c r="B32" s="19" t="s">
        <v>15</v>
      </c>
      <c r="C32" s="14" t="s">
        <v>53</v>
      </c>
      <c r="F32" s="54">
        <f t="shared" ref="F32:O32" si="19">F17+F7+F13</f>
        <v>5003.5294999999996</v>
      </c>
      <c r="G32" s="54">
        <f t="shared" si="19"/>
        <v>3223.2745</v>
      </c>
      <c r="H32" s="54">
        <f t="shared" si="19"/>
        <v>2932.0219999999999</v>
      </c>
      <c r="I32" s="54">
        <f t="shared" si="19"/>
        <v>3289.3179999999998</v>
      </c>
      <c r="J32" s="54">
        <f t="shared" si="19"/>
        <v>3591.7520000000004</v>
      </c>
      <c r="K32" s="54">
        <f t="shared" si="19"/>
        <v>3220.4085</v>
      </c>
      <c r="L32" s="54">
        <f t="shared" si="19"/>
        <v>2944.6585000000005</v>
      </c>
      <c r="M32" s="54">
        <f t="shared" si="19"/>
        <v>3103.0799999999995</v>
      </c>
      <c r="N32" s="54">
        <f t="shared" si="19"/>
        <v>3684.2514999999999</v>
      </c>
      <c r="O32" s="54">
        <f t="shared" si="19"/>
        <v>6487.3685000000014</v>
      </c>
      <c r="CZ32" s="15"/>
    </row>
    <row r="33" spans="1:106" ht="15.75" x14ac:dyDescent="0.2">
      <c r="A33" s="4"/>
      <c r="B33" s="19" t="s">
        <v>17</v>
      </c>
      <c r="C33" s="14" t="s">
        <v>54</v>
      </c>
      <c r="F33" s="54">
        <f t="shared" ref="F33:O33" si="20">F18+F8+F14</f>
        <v>5003.5294999999996</v>
      </c>
      <c r="G33" s="54">
        <f t="shared" si="20"/>
        <v>3223.2745</v>
      </c>
      <c r="H33" s="54">
        <f t="shared" si="20"/>
        <v>2932.0219999999999</v>
      </c>
      <c r="I33" s="54">
        <f t="shared" si="20"/>
        <v>3289.3179999999998</v>
      </c>
      <c r="J33" s="54">
        <f t="shared" si="20"/>
        <v>3591.7520000000004</v>
      </c>
      <c r="K33" s="54">
        <f t="shared" si="20"/>
        <v>3220.4085</v>
      </c>
      <c r="L33" s="54">
        <f t="shared" si="20"/>
        <v>2944.6585000000005</v>
      </c>
      <c r="M33" s="54">
        <f t="shared" si="20"/>
        <v>3103.0799999999995</v>
      </c>
      <c r="N33" s="54">
        <f t="shared" si="20"/>
        <v>3684.2514999999999</v>
      </c>
      <c r="O33" s="54">
        <f t="shared" si="20"/>
        <v>6487.3685000000014</v>
      </c>
      <c r="CZ33" s="15"/>
    </row>
    <row r="34" spans="1:106" x14ac:dyDescent="0.2">
      <c r="A34" s="17"/>
      <c r="B34" s="19" t="s">
        <v>19</v>
      </c>
      <c r="C34" s="14" t="s">
        <v>55</v>
      </c>
      <c r="F34" s="54">
        <f>F19</f>
        <v>823.90589999999997</v>
      </c>
      <c r="G34" s="54">
        <f t="shared" ref="G34:O34" si="21">G19</f>
        <v>500.67089999999996</v>
      </c>
      <c r="H34" s="54">
        <f t="shared" si="21"/>
        <v>420.45239999999995</v>
      </c>
      <c r="I34" s="54">
        <f t="shared" si="21"/>
        <v>469.72679999999997</v>
      </c>
      <c r="J34" s="54">
        <f t="shared" si="21"/>
        <v>501.33720000000005</v>
      </c>
      <c r="K34" s="54">
        <f t="shared" si="21"/>
        <v>442.25969999999995</v>
      </c>
      <c r="L34" s="54">
        <f t="shared" si="21"/>
        <v>412.22610000000003</v>
      </c>
      <c r="M34" s="54">
        <f t="shared" si="21"/>
        <v>447.68279999999999</v>
      </c>
      <c r="N34" s="54">
        <f t="shared" si="21"/>
        <v>565.26149999999996</v>
      </c>
      <c r="O34" s="54">
        <f t="shared" si="21"/>
        <v>1100.4765</v>
      </c>
      <c r="CZ34" s="15"/>
    </row>
    <row r="35" spans="1:106" x14ac:dyDescent="0.2">
      <c r="B35" s="19" t="s">
        <v>20</v>
      </c>
      <c r="C35" s="14" t="s">
        <v>56</v>
      </c>
      <c r="F35" s="54">
        <f>F20</f>
        <v>823.90589999999997</v>
      </c>
      <c r="G35" s="54">
        <f t="shared" ref="G35:O35" si="22">G20</f>
        <v>500.67089999999996</v>
      </c>
      <c r="H35" s="54">
        <f t="shared" si="22"/>
        <v>420.45239999999995</v>
      </c>
      <c r="I35" s="54">
        <f t="shared" si="22"/>
        <v>469.72679999999997</v>
      </c>
      <c r="J35" s="54">
        <f t="shared" si="22"/>
        <v>501.33720000000005</v>
      </c>
      <c r="K35" s="54">
        <f t="shared" si="22"/>
        <v>442.25969999999995</v>
      </c>
      <c r="L35" s="54">
        <f t="shared" si="22"/>
        <v>412.22610000000003</v>
      </c>
      <c r="M35" s="54">
        <f t="shared" si="22"/>
        <v>447.68279999999999</v>
      </c>
      <c r="N35" s="54">
        <f t="shared" si="22"/>
        <v>565.26149999999996</v>
      </c>
      <c r="O35" s="54">
        <f t="shared" si="22"/>
        <v>1100.4765</v>
      </c>
      <c r="CZ35" s="15"/>
    </row>
    <row r="36" spans="1:106" x14ac:dyDescent="0.2">
      <c r="B36" s="13" t="s">
        <v>21</v>
      </c>
      <c r="C36" s="14" t="s">
        <v>57</v>
      </c>
      <c r="F36" s="54">
        <f>F21</f>
        <v>4119.5294999999996</v>
      </c>
      <c r="G36" s="54">
        <f t="shared" ref="G36:J36" si="23">G21</f>
        <v>2503.3544999999999</v>
      </c>
      <c r="H36" s="54">
        <f t="shared" si="23"/>
        <v>2102.2619999999997</v>
      </c>
      <c r="I36" s="54">
        <f t="shared" si="23"/>
        <v>2348.634</v>
      </c>
      <c r="J36" s="54">
        <f t="shared" si="23"/>
        <v>2506.6860000000001</v>
      </c>
      <c r="K36" s="54">
        <f>K21+K22</f>
        <v>4422.5969999999998</v>
      </c>
      <c r="L36" s="54">
        <f t="shared" ref="L36:O36" si="24">L21+L22</f>
        <v>4122.2610000000004</v>
      </c>
      <c r="M36" s="54">
        <f t="shared" si="24"/>
        <v>4476.8279999999995</v>
      </c>
      <c r="N36" s="54">
        <f t="shared" si="24"/>
        <v>5652.6149999999998</v>
      </c>
      <c r="O36" s="54">
        <f t="shared" si="24"/>
        <v>11004.765000000001</v>
      </c>
      <c r="CZ36" s="15"/>
    </row>
    <row r="37" spans="1:106" x14ac:dyDescent="0.2">
      <c r="A37" s="19"/>
      <c r="B37" s="13" t="s">
        <v>21</v>
      </c>
      <c r="C37" s="49" t="s">
        <v>58</v>
      </c>
      <c r="F37" s="54">
        <f>F22</f>
        <v>4119.5294999999996</v>
      </c>
      <c r="G37" s="54">
        <f t="shared" ref="G37:J37" si="25">G22</f>
        <v>2503.3544999999999</v>
      </c>
      <c r="H37" s="54">
        <f t="shared" si="25"/>
        <v>2102.2619999999997</v>
      </c>
      <c r="I37" s="54">
        <f t="shared" si="25"/>
        <v>2348.634</v>
      </c>
      <c r="J37" s="54">
        <f t="shared" si="25"/>
        <v>2506.6860000000001</v>
      </c>
      <c r="K37" s="54"/>
      <c r="L37" s="54"/>
      <c r="M37" s="54"/>
      <c r="N37" s="54"/>
      <c r="O37" s="54"/>
      <c r="CZ37" s="15"/>
    </row>
    <row r="38" spans="1:106" ht="15.75" x14ac:dyDescent="0.2">
      <c r="A38" s="4"/>
      <c r="B38" s="19" t="s">
        <v>22</v>
      </c>
      <c r="C38" s="14" t="s">
        <v>60</v>
      </c>
      <c r="F38" s="54">
        <f>F23</f>
        <v>6865.8824999999997</v>
      </c>
      <c r="G38" s="54">
        <f t="shared" ref="G38:O38" si="26">G23</f>
        <v>4172.2574999999997</v>
      </c>
      <c r="H38" s="54">
        <f t="shared" si="26"/>
        <v>3503.77</v>
      </c>
      <c r="I38" s="54">
        <f t="shared" si="26"/>
        <v>3914.39</v>
      </c>
      <c r="J38" s="54">
        <f t="shared" si="26"/>
        <v>4177.8100000000004</v>
      </c>
      <c r="K38" s="54">
        <f t="shared" si="26"/>
        <v>3685.4974999999999</v>
      </c>
      <c r="L38" s="54">
        <f t="shared" si="26"/>
        <v>3435.2175000000002</v>
      </c>
      <c r="M38" s="54">
        <f t="shared" si="26"/>
        <v>3730.69</v>
      </c>
      <c r="N38" s="54">
        <f t="shared" si="26"/>
        <v>4710.5124999999998</v>
      </c>
      <c r="O38" s="54">
        <f t="shared" si="26"/>
        <v>9170.6375000000007</v>
      </c>
      <c r="CZ38" s="15"/>
    </row>
    <row r="39" spans="1:106" x14ac:dyDescent="0.2">
      <c r="A39" s="17"/>
      <c r="B39" s="19" t="s">
        <v>12</v>
      </c>
      <c r="C39" s="14" t="s">
        <v>59</v>
      </c>
      <c r="F39" s="54">
        <f t="shared" ref="F39:O39" si="27">F6+F12</f>
        <v>2652</v>
      </c>
      <c r="G39" s="54">
        <f t="shared" si="27"/>
        <v>2159.7600000000002</v>
      </c>
      <c r="H39" s="54">
        <f t="shared" si="27"/>
        <v>2489.2799999999997</v>
      </c>
      <c r="I39" s="54">
        <f t="shared" si="27"/>
        <v>2822.0519999999997</v>
      </c>
      <c r="J39" s="54">
        <f t="shared" si="27"/>
        <v>3255.1979999999999</v>
      </c>
      <c r="K39" s="54">
        <f t="shared" si="27"/>
        <v>3027.33</v>
      </c>
      <c r="L39" s="54">
        <f t="shared" si="27"/>
        <v>2650.5839999999998</v>
      </c>
      <c r="M39" s="54">
        <f t="shared" si="27"/>
        <v>2593.998</v>
      </c>
      <c r="N39" s="54">
        <f t="shared" si="27"/>
        <v>2573.8319999999999</v>
      </c>
      <c r="O39" s="54">
        <f t="shared" si="27"/>
        <v>2954.9580000000001</v>
      </c>
    </row>
    <row r="40" spans="1:106" x14ac:dyDescent="0.2">
      <c r="B40" s="14" t="s">
        <v>14</v>
      </c>
      <c r="C40" t="s">
        <v>9</v>
      </c>
      <c r="F40" s="55">
        <f>F24</f>
        <v>1235.8588499999998</v>
      </c>
      <c r="G40" s="55">
        <f t="shared" ref="G40:O40" si="28">G24</f>
        <v>751.00634999999988</v>
      </c>
      <c r="H40" s="55">
        <f t="shared" si="28"/>
        <v>630.67859999999996</v>
      </c>
      <c r="I40" s="55">
        <f t="shared" si="28"/>
        <v>704.59019999999998</v>
      </c>
      <c r="J40" s="55">
        <f t="shared" si="28"/>
        <v>752.00580000000002</v>
      </c>
      <c r="K40" s="55">
        <f t="shared" si="28"/>
        <v>663.38954999999999</v>
      </c>
      <c r="L40" s="55">
        <f t="shared" si="28"/>
        <v>618.33915000000002</v>
      </c>
      <c r="M40" s="55">
        <f t="shared" si="28"/>
        <v>671.52419999999995</v>
      </c>
      <c r="N40" s="55">
        <f t="shared" si="28"/>
        <v>847.89224999999999</v>
      </c>
      <c r="O40" s="55">
        <f t="shared" si="28"/>
        <v>1650.7147500000001</v>
      </c>
    </row>
    <row r="41" spans="1:106" ht="15.75" thickBot="1" x14ac:dyDescent="0.25">
      <c r="B41" s="19" t="s">
        <v>14</v>
      </c>
      <c r="C41" t="s">
        <v>61</v>
      </c>
      <c r="D41" s="31"/>
      <c r="E41" s="31"/>
      <c r="F41" s="56">
        <f>F25</f>
        <v>1235.8588499999998</v>
      </c>
      <c r="G41" s="56">
        <f t="shared" ref="G41:N41" si="29">G25</f>
        <v>751.00634999999988</v>
      </c>
      <c r="H41" s="56">
        <f t="shared" si="29"/>
        <v>630.67859999999996</v>
      </c>
      <c r="I41" s="56">
        <f t="shared" si="29"/>
        <v>704.59019999999998</v>
      </c>
      <c r="J41" s="56">
        <f t="shared" si="29"/>
        <v>752.00580000000002</v>
      </c>
      <c r="K41" s="56">
        <f t="shared" si="29"/>
        <v>663.38954999999999</v>
      </c>
      <c r="L41" s="56">
        <f t="shared" si="29"/>
        <v>618.33915000000002</v>
      </c>
      <c r="M41" s="56">
        <f t="shared" si="29"/>
        <v>671.52419999999995</v>
      </c>
      <c r="N41" s="56">
        <f t="shared" si="29"/>
        <v>847.89224999999999</v>
      </c>
      <c r="O41" s="56">
        <f>O25</f>
        <v>1650.7147500000001</v>
      </c>
    </row>
    <row r="42" spans="1:106" s="40" customFormat="1" ht="16.5" thickTop="1" x14ac:dyDescent="0.2">
      <c r="A42" s="8"/>
      <c r="C42" s="41" t="s">
        <v>42</v>
      </c>
      <c r="F42" s="29">
        <f>SUM(F32:F41)</f>
        <v>31883.53</v>
      </c>
      <c r="G42" s="29">
        <f>SUM(G32:G41)</f>
        <v>20288.629999999997</v>
      </c>
      <c r="H42" s="29">
        <f>SUM(H32:H41)</f>
        <v>18163.879999999997</v>
      </c>
      <c r="I42" s="29">
        <f t="shared" ref="I42:O42" si="30">SUM(I32:I41)</f>
        <v>20360.979999999996</v>
      </c>
      <c r="J42" s="29">
        <f t="shared" si="30"/>
        <v>22136.57</v>
      </c>
      <c r="K42" s="29">
        <f t="shared" si="30"/>
        <v>19787.539999999997</v>
      </c>
      <c r="L42" s="29">
        <f t="shared" si="30"/>
        <v>18158.510000000002</v>
      </c>
      <c r="M42" s="29">
        <f t="shared" si="30"/>
        <v>19246.09</v>
      </c>
      <c r="N42" s="29">
        <f t="shared" si="30"/>
        <v>23131.77</v>
      </c>
      <c r="O42" s="29">
        <f t="shared" si="30"/>
        <v>41607.480000000003</v>
      </c>
      <c r="DA42" s="42"/>
      <c r="DB42" s="42"/>
    </row>
    <row r="43" spans="1:106" s="14" customFormat="1" x14ac:dyDescent="0.2">
      <c r="A43" s="19"/>
      <c r="B43" s="16"/>
      <c r="F43" s="26"/>
      <c r="G43" s="26"/>
      <c r="H43" s="26"/>
      <c r="I43" s="26"/>
      <c r="J43" s="26"/>
      <c r="K43" s="26"/>
      <c r="L43" s="26"/>
      <c r="M43" s="26"/>
      <c r="N43" s="26"/>
      <c r="O43" s="26"/>
      <c r="DA43" s="15"/>
      <c r="DB43" s="15"/>
    </row>
    <row r="44" spans="1:106" s="14" customFormat="1" ht="15.75" x14ac:dyDescent="0.2">
      <c r="A44" s="4"/>
      <c r="B44" s="16"/>
      <c r="C44" s="6"/>
      <c r="DA44" s="15"/>
      <c r="DB44" s="15"/>
    </row>
    <row r="45" spans="1:106" s="14" customFormat="1" x14ac:dyDescent="0.2">
      <c r="A45" s="17"/>
      <c r="B45" s="20"/>
      <c r="C45" s="18"/>
      <c r="DA45" s="15"/>
      <c r="DB45" s="15"/>
    </row>
    <row r="46" spans="1:106" s="14" customFormat="1" x14ac:dyDescent="0.2">
      <c r="A46" s="13"/>
      <c r="B46" s="20"/>
      <c r="C46" s="18"/>
      <c r="DA46" s="15"/>
      <c r="DB46" s="15"/>
    </row>
    <row r="48" spans="1:106" s="14" customFormat="1" ht="15.75" x14ac:dyDescent="0.2">
      <c r="A48" s="13"/>
      <c r="C48" s="5"/>
      <c r="DA48" s="15"/>
      <c r="DB48" s="15"/>
    </row>
    <row r="49" spans="1:106" s="14" customFormat="1" x14ac:dyDescent="0.2">
      <c r="A49" s="19"/>
      <c r="B49" s="16"/>
      <c r="DA49" s="15"/>
      <c r="DB49" s="15"/>
    </row>
    <row r="50" spans="1:106" s="14" customFormat="1" ht="15.75" x14ac:dyDescent="0.2">
      <c r="A50" s="4"/>
      <c r="B50" s="16"/>
      <c r="DA50" s="15"/>
      <c r="DB50" s="15"/>
    </row>
    <row r="51" spans="1:106" s="14" customFormat="1" x14ac:dyDescent="0.2">
      <c r="A51" s="17"/>
      <c r="B51" s="20"/>
      <c r="C51" s="18"/>
      <c r="DA51" s="15"/>
      <c r="DB51" s="15"/>
    </row>
    <row r="40796" spans="1:106" s="14" customFormat="1" x14ac:dyDescent="0.2">
      <c r="A40796" s="13">
        <f>SUM(A1:A40795)</f>
        <v>2.9999999999999991</v>
      </c>
      <c r="C40796" s="18"/>
      <c r="DA40796" s="15"/>
      <c r="DB40796" s="15"/>
    </row>
  </sheetData>
  <mergeCells count="1">
    <mergeCell ref="A1:B1"/>
  </mergeCells>
  <pageMargins left="0.7" right="0.7" top="0.75" bottom="0.75" header="0.3" footer="0.3"/>
  <pageSetup firstPageNumber="6" fitToWidth="0" orientation="landscape" r:id="rId1"/>
  <headerFooter alignWithMargins="0">
    <oddFooter>&amp;L&amp;8&amp;F  &amp;A&amp;R&amp;8&amp;D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3034B-5051-49E9-B420-F6975DDCCEC2}">
  <sheetPr>
    <pageSetUpPr fitToPage="1"/>
  </sheetPr>
  <dimension ref="A1:DB40794"/>
  <sheetViews>
    <sheetView tabSelected="1" topLeftCell="A10" zoomScale="90" zoomScaleNormal="90" workbookViewId="0">
      <selection activeCell="D10" sqref="D1:I1048576"/>
    </sheetView>
  </sheetViews>
  <sheetFormatPr defaultColWidth="16.33203125" defaultRowHeight="15" x14ac:dyDescent="0.2"/>
  <cols>
    <col min="1" max="1" width="11.44140625" style="13" customWidth="1"/>
    <col min="2" max="2" width="35.77734375" style="14" customWidth="1"/>
    <col min="3" max="3" width="49" style="18" customWidth="1"/>
    <col min="4" max="9" width="14.44140625" style="14" hidden="1" customWidth="1"/>
    <col min="10" max="10" width="14.44140625" style="14" customWidth="1"/>
    <col min="11" max="15" width="14.44140625" style="14" bestFit="1" customWidth="1"/>
    <col min="16" max="104" width="16.33203125" style="14"/>
    <col min="105" max="16384" width="16.33203125" style="15"/>
  </cols>
  <sheetData>
    <row r="1" spans="1:104" customFormat="1" ht="31.5" customHeight="1" x14ac:dyDescent="0.25">
      <c r="A1" s="60" t="s">
        <v>28</v>
      </c>
      <c r="B1" s="60"/>
      <c r="C1" s="9" t="s">
        <v>23</v>
      </c>
      <c r="D1" s="10">
        <v>45510</v>
      </c>
      <c r="E1" s="10">
        <v>45540</v>
      </c>
      <c r="F1" s="10">
        <v>45568</v>
      </c>
      <c r="G1" s="10">
        <v>45601</v>
      </c>
      <c r="H1" s="10">
        <v>45630</v>
      </c>
      <c r="I1" s="10">
        <v>45663</v>
      </c>
      <c r="J1" s="10">
        <v>45694</v>
      </c>
      <c r="K1" s="10"/>
      <c r="L1" s="10"/>
      <c r="M1" s="10"/>
      <c r="N1" s="10"/>
      <c r="O1" s="10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</row>
    <row r="2" spans="1:104" s="53" customFormat="1" ht="24" customHeight="1" x14ac:dyDescent="0.2">
      <c r="A2" s="1" t="s">
        <v>0</v>
      </c>
      <c r="B2" s="1" t="s">
        <v>24</v>
      </c>
      <c r="C2" s="2" t="s">
        <v>1</v>
      </c>
      <c r="D2" s="58" t="s">
        <v>67</v>
      </c>
      <c r="E2" s="58" t="s">
        <v>68</v>
      </c>
      <c r="F2" s="58" t="s">
        <v>69</v>
      </c>
      <c r="G2" s="58" t="s">
        <v>70</v>
      </c>
      <c r="H2" s="58" t="s">
        <v>71</v>
      </c>
      <c r="I2" s="58" t="s">
        <v>72</v>
      </c>
      <c r="J2" s="58">
        <v>45658</v>
      </c>
      <c r="K2" s="58">
        <v>45689</v>
      </c>
      <c r="L2" s="58">
        <v>45717</v>
      </c>
      <c r="M2" s="58">
        <v>45748</v>
      </c>
      <c r="N2" s="58">
        <v>45778</v>
      </c>
      <c r="O2" s="58">
        <v>45809</v>
      </c>
    </row>
    <row r="3" spans="1:104" s="53" customFormat="1" ht="24" customHeight="1" x14ac:dyDescent="0.2">
      <c r="A3" s="1"/>
      <c r="B3" s="1"/>
      <c r="C3" s="51" t="s">
        <v>64</v>
      </c>
      <c r="D3" s="52">
        <v>45506</v>
      </c>
      <c r="E3" s="52">
        <v>45539</v>
      </c>
      <c r="F3" s="52">
        <v>45567</v>
      </c>
      <c r="G3" s="52">
        <v>45599</v>
      </c>
      <c r="H3" s="52">
        <v>45629</v>
      </c>
      <c r="I3" s="52">
        <v>45660</v>
      </c>
      <c r="J3" s="52">
        <v>45692</v>
      </c>
      <c r="K3" s="52"/>
      <c r="L3" s="52"/>
      <c r="M3" s="52"/>
      <c r="N3" s="52"/>
      <c r="O3" s="52"/>
    </row>
    <row r="4" spans="1:104" ht="21.75" customHeight="1" x14ac:dyDescent="0.2">
      <c r="A4" s="17"/>
      <c r="D4" s="26"/>
      <c r="E4" s="26"/>
      <c r="F4" s="26"/>
      <c r="G4" s="26"/>
      <c r="H4" s="59"/>
      <c r="I4" s="26"/>
      <c r="J4" s="26"/>
      <c r="K4" s="26"/>
      <c r="L4" s="26"/>
      <c r="M4" s="26"/>
      <c r="N4" s="26"/>
      <c r="O4" s="26"/>
      <c r="CZ4" s="15"/>
    </row>
    <row r="5" spans="1:104" s="42" customFormat="1" ht="47.25" x14ac:dyDescent="0.2">
      <c r="A5" s="43" t="s">
        <v>11</v>
      </c>
      <c r="B5" s="44">
        <v>1003872218</v>
      </c>
      <c r="C5" s="30" t="s">
        <v>44</v>
      </c>
      <c r="D5" s="57">
        <v>5233.8100000000004</v>
      </c>
      <c r="E5" s="57">
        <v>5099.96</v>
      </c>
      <c r="F5" s="57">
        <v>4249.6899999999996</v>
      </c>
      <c r="G5" s="57">
        <v>3842.4</v>
      </c>
      <c r="H5" s="57">
        <v>3510.33</v>
      </c>
      <c r="I5" s="57">
        <v>3380.26</v>
      </c>
      <c r="J5" s="57">
        <v>3779.49</v>
      </c>
      <c r="K5" s="57"/>
      <c r="L5" s="57"/>
      <c r="M5" s="57"/>
      <c r="N5" s="57"/>
      <c r="O5" s="57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</row>
    <row r="6" spans="1:104" ht="21.75" customHeight="1" x14ac:dyDescent="0.2">
      <c r="A6" s="32">
        <v>0.6</v>
      </c>
      <c r="B6" s="19" t="s">
        <v>29</v>
      </c>
      <c r="C6" t="s">
        <v>13</v>
      </c>
      <c r="D6" s="50">
        <f t="shared" ref="D6:O6" si="0">D5*$A$6</f>
        <v>3140.2860000000001</v>
      </c>
      <c r="E6" s="50">
        <f t="shared" si="0"/>
        <v>3059.9760000000001</v>
      </c>
      <c r="F6" s="50">
        <f t="shared" si="0"/>
        <v>2549.8139999999999</v>
      </c>
      <c r="G6" s="50">
        <f t="shared" si="0"/>
        <v>2305.44</v>
      </c>
      <c r="H6" s="50">
        <f t="shared" si="0"/>
        <v>2106.1979999999999</v>
      </c>
      <c r="I6" s="50">
        <f t="shared" si="0"/>
        <v>2028.1559999999999</v>
      </c>
      <c r="J6" s="50">
        <f t="shared" si="0"/>
        <v>2267.694</v>
      </c>
      <c r="K6" s="50">
        <f t="shared" si="0"/>
        <v>0</v>
      </c>
      <c r="L6" s="50">
        <f t="shared" si="0"/>
        <v>0</v>
      </c>
      <c r="M6" s="50">
        <f t="shared" si="0"/>
        <v>0</v>
      </c>
      <c r="N6" s="50">
        <f t="shared" si="0"/>
        <v>0</v>
      </c>
      <c r="O6" s="50">
        <f t="shared" si="0"/>
        <v>0</v>
      </c>
      <c r="CZ6" s="15"/>
    </row>
    <row r="7" spans="1:104" ht="21.75" customHeight="1" x14ac:dyDescent="0.2">
      <c r="A7" s="32">
        <v>0.2</v>
      </c>
      <c r="B7" s="19" t="s">
        <v>30</v>
      </c>
      <c r="C7" t="s">
        <v>16</v>
      </c>
      <c r="D7" s="50">
        <f t="shared" ref="D7:O7" si="1">D5*$A$7</f>
        <v>1046.7620000000002</v>
      </c>
      <c r="E7" s="50">
        <f t="shared" si="1"/>
        <v>1019.9920000000001</v>
      </c>
      <c r="F7" s="50">
        <f t="shared" si="1"/>
        <v>849.93799999999999</v>
      </c>
      <c r="G7" s="50">
        <f t="shared" si="1"/>
        <v>768.48</v>
      </c>
      <c r="H7" s="50">
        <f t="shared" si="1"/>
        <v>702.06600000000003</v>
      </c>
      <c r="I7" s="50">
        <f t="shared" si="1"/>
        <v>676.05200000000013</v>
      </c>
      <c r="J7" s="50">
        <f t="shared" si="1"/>
        <v>755.89800000000002</v>
      </c>
      <c r="K7" s="50">
        <f t="shared" si="1"/>
        <v>0</v>
      </c>
      <c r="L7" s="50">
        <f t="shared" si="1"/>
        <v>0</v>
      </c>
      <c r="M7" s="50">
        <f t="shared" si="1"/>
        <v>0</v>
      </c>
      <c r="N7" s="50">
        <f t="shared" si="1"/>
        <v>0</v>
      </c>
      <c r="O7" s="50">
        <f t="shared" si="1"/>
        <v>0</v>
      </c>
      <c r="CZ7" s="15"/>
    </row>
    <row r="8" spans="1:104" ht="21.75" customHeight="1" x14ac:dyDescent="0.2">
      <c r="A8" s="32">
        <v>0.2</v>
      </c>
      <c r="B8" s="19" t="s">
        <v>31</v>
      </c>
      <c r="C8" t="s">
        <v>18</v>
      </c>
      <c r="D8" s="50">
        <f t="shared" ref="D8:O8" si="2">D5*$A$8</f>
        <v>1046.7620000000002</v>
      </c>
      <c r="E8" s="50">
        <f t="shared" si="2"/>
        <v>1019.9920000000001</v>
      </c>
      <c r="F8" s="50">
        <f t="shared" si="2"/>
        <v>849.93799999999999</v>
      </c>
      <c r="G8" s="50">
        <f t="shared" si="2"/>
        <v>768.48</v>
      </c>
      <c r="H8" s="50">
        <f t="shared" si="2"/>
        <v>702.06600000000003</v>
      </c>
      <c r="I8" s="50">
        <f t="shared" si="2"/>
        <v>676.05200000000013</v>
      </c>
      <c r="J8" s="50">
        <f t="shared" si="2"/>
        <v>755.89800000000002</v>
      </c>
      <c r="K8" s="50">
        <f t="shared" si="2"/>
        <v>0</v>
      </c>
      <c r="L8" s="50">
        <f t="shared" si="2"/>
        <v>0</v>
      </c>
      <c r="M8" s="50">
        <f t="shared" si="2"/>
        <v>0</v>
      </c>
      <c r="N8" s="50">
        <f t="shared" si="2"/>
        <v>0</v>
      </c>
      <c r="O8" s="50">
        <f t="shared" si="2"/>
        <v>0</v>
      </c>
      <c r="CZ8" s="15"/>
    </row>
    <row r="9" spans="1:104" s="37" customFormat="1" ht="21.75" customHeight="1" x14ac:dyDescent="0.2">
      <c r="A9" s="33"/>
      <c r="B9" s="34"/>
      <c r="C9" s="38" t="s">
        <v>40</v>
      </c>
      <c r="D9" s="36">
        <f>SUM(D6:D8)</f>
        <v>5233.8100000000013</v>
      </c>
      <c r="E9" s="36">
        <f t="shared" ref="E9" si="3">SUM(E6:E8)</f>
        <v>5099.96</v>
      </c>
      <c r="F9" s="36">
        <f>SUM(F6:F8)</f>
        <v>4249.6899999999996</v>
      </c>
      <c r="G9" s="36">
        <f t="shared" ref="G9:O9" si="4">SUM(G6:G8)</f>
        <v>3842.4</v>
      </c>
      <c r="H9" s="36">
        <f t="shared" si="4"/>
        <v>3510.33</v>
      </c>
      <c r="I9" s="36">
        <f t="shared" si="4"/>
        <v>3380.26</v>
      </c>
      <c r="J9" s="36">
        <f t="shared" si="4"/>
        <v>3779.4900000000002</v>
      </c>
      <c r="K9" s="36">
        <f t="shared" si="4"/>
        <v>0</v>
      </c>
      <c r="L9" s="36">
        <f t="shared" si="4"/>
        <v>0</v>
      </c>
      <c r="M9" s="36">
        <f t="shared" si="4"/>
        <v>0</v>
      </c>
      <c r="N9" s="36">
        <f t="shared" si="4"/>
        <v>0</v>
      </c>
      <c r="O9" s="36">
        <f t="shared" si="4"/>
        <v>0</v>
      </c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</row>
    <row r="10" spans="1:104" s="42" customFormat="1" ht="35.25" customHeight="1" x14ac:dyDescent="0.2">
      <c r="A10" s="43" t="s">
        <v>8</v>
      </c>
      <c r="B10" s="44">
        <v>61911249</v>
      </c>
      <c r="C10" s="30" t="s">
        <v>43</v>
      </c>
      <c r="D10" s="57">
        <v>41.48</v>
      </c>
      <c r="E10" s="57">
        <v>51.59</v>
      </c>
      <c r="F10" s="57">
        <v>44.75</v>
      </c>
      <c r="G10" s="57">
        <v>84.8</v>
      </c>
      <c r="H10" s="57">
        <v>759.11</v>
      </c>
      <c r="I10" s="57">
        <v>1145.8900000000001</v>
      </c>
      <c r="J10" s="57">
        <v>1551.04</v>
      </c>
      <c r="K10" s="57"/>
      <c r="L10" s="57"/>
      <c r="M10" s="57"/>
      <c r="N10" s="57"/>
      <c r="O10" s="57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</row>
    <row r="11" spans="1:104" ht="21.75" customHeight="1" x14ac:dyDescent="0.2">
      <c r="A11" s="32">
        <v>0.6</v>
      </c>
      <c r="B11" s="19" t="s">
        <v>29</v>
      </c>
      <c r="C11" t="s">
        <v>13</v>
      </c>
      <c r="D11" s="50">
        <f>D10*$A$11</f>
        <v>24.887999999999998</v>
      </c>
      <c r="E11" s="50">
        <f>E10*$A$11</f>
        <v>30.954000000000001</v>
      </c>
      <c r="F11" s="50">
        <f>F10*$A$11</f>
        <v>26.849999999999998</v>
      </c>
      <c r="G11" s="50">
        <f>G10*$A$11</f>
        <v>50.879999999999995</v>
      </c>
      <c r="H11" s="50">
        <f t="shared" ref="H11:O11" si="5">H10*$A$11</f>
        <v>455.46600000000001</v>
      </c>
      <c r="I11" s="50">
        <f t="shared" si="5"/>
        <v>687.53399999999999</v>
      </c>
      <c r="J11" s="50">
        <f t="shared" si="5"/>
        <v>930.62399999999991</v>
      </c>
      <c r="K11" s="50">
        <f t="shared" si="5"/>
        <v>0</v>
      </c>
      <c r="L11" s="50">
        <f t="shared" si="5"/>
        <v>0</v>
      </c>
      <c r="M11" s="50">
        <f t="shared" si="5"/>
        <v>0</v>
      </c>
      <c r="N11" s="50">
        <f t="shared" si="5"/>
        <v>0</v>
      </c>
      <c r="O11" s="50">
        <f t="shared" si="5"/>
        <v>0</v>
      </c>
      <c r="CY11" s="15"/>
      <c r="CZ11" s="15"/>
    </row>
    <row r="12" spans="1:104" ht="21.75" customHeight="1" x14ac:dyDescent="0.2">
      <c r="A12" s="32">
        <v>0.2</v>
      </c>
      <c r="B12" s="19" t="s">
        <v>30</v>
      </c>
      <c r="C12" t="s">
        <v>16</v>
      </c>
      <c r="D12" s="50">
        <f>D10*$A$12</f>
        <v>8.2959999999999994</v>
      </c>
      <c r="E12" s="50">
        <f t="shared" ref="E12" si="6">E10*$A$12</f>
        <v>10.318000000000001</v>
      </c>
      <c r="F12" s="50">
        <f>F10*$A$12</f>
        <v>8.9500000000000011</v>
      </c>
      <c r="G12" s="50">
        <f t="shared" ref="G12:O12" si="7">G10*$A$12</f>
        <v>16.96</v>
      </c>
      <c r="H12" s="50">
        <f t="shared" si="7"/>
        <v>151.822</v>
      </c>
      <c r="I12" s="50">
        <f t="shared" si="7"/>
        <v>229.17800000000003</v>
      </c>
      <c r="J12" s="50">
        <f t="shared" si="7"/>
        <v>310.20800000000003</v>
      </c>
      <c r="K12" s="50">
        <f t="shared" si="7"/>
        <v>0</v>
      </c>
      <c r="L12" s="50">
        <f t="shared" si="7"/>
        <v>0</v>
      </c>
      <c r="M12" s="50">
        <f t="shared" si="7"/>
        <v>0</v>
      </c>
      <c r="N12" s="50">
        <f t="shared" si="7"/>
        <v>0</v>
      </c>
      <c r="O12" s="50">
        <f t="shared" si="7"/>
        <v>0</v>
      </c>
      <c r="CY12" s="15"/>
      <c r="CZ12" s="15"/>
    </row>
    <row r="13" spans="1:104" ht="21.75" customHeight="1" x14ac:dyDescent="0.2">
      <c r="A13" s="32">
        <v>0.2</v>
      </c>
      <c r="B13" s="19" t="s">
        <v>31</v>
      </c>
      <c r="C13" t="s">
        <v>18</v>
      </c>
      <c r="D13" s="50">
        <f>D10*$A$13</f>
        <v>8.2959999999999994</v>
      </c>
      <c r="E13" s="50">
        <f t="shared" ref="E13" si="8">E10*$A$13</f>
        <v>10.318000000000001</v>
      </c>
      <c r="F13" s="50">
        <f>F10*$A$13</f>
        <v>8.9500000000000011</v>
      </c>
      <c r="G13" s="50">
        <f t="shared" ref="G13:O13" si="9">G10*$A$13</f>
        <v>16.96</v>
      </c>
      <c r="H13" s="50">
        <f t="shared" si="9"/>
        <v>151.822</v>
      </c>
      <c r="I13" s="50">
        <f t="shared" si="9"/>
        <v>229.17800000000003</v>
      </c>
      <c r="J13" s="50">
        <f t="shared" si="9"/>
        <v>310.20800000000003</v>
      </c>
      <c r="K13" s="50">
        <f t="shared" si="9"/>
        <v>0</v>
      </c>
      <c r="L13" s="50">
        <f t="shared" si="9"/>
        <v>0</v>
      </c>
      <c r="M13" s="50">
        <f t="shared" si="9"/>
        <v>0</v>
      </c>
      <c r="N13" s="50">
        <f t="shared" si="9"/>
        <v>0</v>
      </c>
      <c r="O13" s="50">
        <f t="shared" si="9"/>
        <v>0</v>
      </c>
      <c r="CY13" s="15"/>
      <c r="CZ13" s="15"/>
    </row>
    <row r="14" spans="1:104" s="37" customFormat="1" ht="21.75" customHeight="1" x14ac:dyDescent="0.2">
      <c r="A14" s="33"/>
      <c r="B14" s="34"/>
      <c r="C14" s="38" t="s">
        <v>40</v>
      </c>
      <c r="D14" s="36">
        <f>SUM(D11:D13)</f>
        <v>41.48</v>
      </c>
      <c r="E14" s="36">
        <f t="shared" ref="E14" si="10">SUM(E11:E13)</f>
        <v>51.59</v>
      </c>
      <c r="F14" s="36">
        <f>SUM(F11:F13)</f>
        <v>44.75</v>
      </c>
      <c r="G14" s="36">
        <f t="shared" ref="G14:O14" si="11">SUM(G11:G13)</f>
        <v>84.800000000000011</v>
      </c>
      <c r="H14" s="36">
        <f t="shared" si="11"/>
        <v>759.11</v>
      </c>
      <c r="I14" s="36">
        <f t="shared" si="11"/>
        <v>1145.8900000000001</v>
      </c>
      <c r="J14" s="36">
        <f t="shared" si="11"/>
        <v>1551.04</v>
      </c>
      <c r="K14" s="36">
        <f t="shared" si="11"/>
        <v>0</v>
      </c>
      <c r="L14" s="36">
        <f t="shared" si="11"/>
        <v>0</v>
      </c>
      <c r="M14" s="36">
        <f t="shared" si="11"/>
        <v>0</v>
      </c>
      <c r="N14" s="36">
        <f t="shared" si="11"/>
        <v>0</v>
      </c>
      <c r="O14" s="36">
        <f t="shared" si="11"/>
        <v>0</v>
      </c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</row>
    <row r="15" spans="1:104" ht="21.75" customHeight="1" x14ac:dyDescent="0.2">
      <c r="A15" s="17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CZ15" s="15"/>
    </row>
    <row r="16" spans="1:104" s="42" customFormat="1" ht="31.5" x14ac:dyDescent="0.2">
      <c r="A16" s="43" t="s">
        <v>10</v>
      </c>
      <c r="B16" s="44">
        <v>1006710871</v>
      </c>
      <c r="C16" s="30" t="s">
        <v>45</v>
      </c>
      <c r="D16" s="57">
        <v>38749.97</v>
      </c>
      <c r="E16" s="57">
        <v>35581.01</v>
      </c>
      <c r="F16" s="57">
        <v>32904.6</v>
      </c>
      <c r="G16" s="57">
        <v>20144.48</v>
      </c>
      <c r="H16" s="57">
        <v>13880.64</v>
      </c>
      <c r="I16" s="57">
        <v>14394.8</v>
      </c>
      <c r="J16" s="57">
        <v>14352.54</v>
      </c>
      <c r="K16" s="57"/>
      <c r="L16" s="57"/>
      <c r="M16" s="57"/>
      <c r="N16" s="57"/>
      <c r="O16" s="57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</row>
    <row r="17" spans="1:104" ht="21.75" customHeight="1" x14ac:dyDescent="0.2">
      <c r="A17" s="32">
        <v>0.15</v>
      </c>
      <c r="B17" s="19" t="s">
        <v>32</v>
      </c>
      <c r="C17" t="s">
        <v>16</v>
      </c>
      <c r="D17" s="50">
        <f>D16*$A$17</f>
        <v>5812.4955</v>
      </c>
      <c r="E17" s="50">
        <f t="shared" ref="E17" si="12">E16*$A$17</f>
        <v>5337.1514999999999</v>
      </c>
      <c r="F17" s="50">
        <f>F16*$A$17</f>
        <v>4935.6899999999996</v>
      </c>
      <c r="G17" s="50">
        <f t="shared" ref="G17:O17" si="13">G16*$A$17</f>
        <v>3021.672</v>
      </c>
      <c r="H17" s="50">
        <f t="shared" si="13"/>
        <v>2082.096</v>
      </c>
      <c r="I17" s="50">
        <f t="shared" si="13"/>
        <v>2159.2199999999998</v>
      </c>
      <c r="J17" s="50">
        <f t="shared" si="13"/>
        <v>2152.8809999999999</v>
      </c>
      <c r="K17" s="50">
        <f t="shared" si="13"/>
        <v>0</v>
      </c>
      <c r="L17" s="50">
        <f t="shared" si="13"/>
        <v>0</v>
      </c>
      <c r="M17" s="50">
        <f t="shared" si="13"/>
        <v>0</v>
      </c>
      <c r="N17" s="50">
        <f t="shared" si="13"/>
        <v>0</v>
      </c>
      <c r="O17" s="50">
        <f t="shared" si="13"/>
        <v>0</v>
      </c>
      <c r="CZ17" s="15"/>
    </row>
    <row r="18" spans="1:104" x14ac:dyDescent="0.2">
      <c r="A18" s="32">
        <v>0.15</v>
      </c>
      <c r="B18" s="19" t="s">
        <v>17</v>
      </c>
      <c r="C18" t="s">
        <v>18</v>
      </c>
      <c r="D18" s="50">
        <f>D16*$A$18</f>
        <v>5812.4955</v>
      </c>
      <c r="E18" s="50">
        <f t="shared" ref="E18" si="14">E16*$A$18</f>
        <v>5337.1514999999999</v>
      </c>
      <c r="F18" s="50">
        <f>F16*$A$18</f>
        <v>4935.6899999999996</v>
      </c>
      <c r="G18" s="50">
        <f t="shared" ref="G18:O18" si="15">G16*$A$18</f>
        <v>3021.672</v>
      </c>
      <c r="H18" s="50">
        <f t="shared" si="15"/>
        <v>2082.096</v>
      </c>
      <c r="I18" s="50">
        <f t="shared" si="15"/>
        <v>2159.2199999999998</v>
      </c>
      <c r="J18" s="50">
        <f t="shared" si="15"/>
        <v>2152.8809999999999</v>
      </c>
      <c r="K18" s="50">
        <f t="shared" si="15"/>
        <v>0</v>
      </c>
      <c r="L18" s="50">
        <f t="shared" si="15"/>
        <v>0</v>
      </c>
      <c r="M18" s="50">
        <f t="shared" si="15"/>
        <v>0</v>
      </c>
      <c r="N18" s="50">
        <f t="shared" si="15"/>
        <v>0</v>
      </c>
      <c r="O18" s="50">
        <f t="shared" si="15"/>
        <v>0</v>
      </c>
      <c r="CZ18" s="15"/>
    </row>
    <row r="19" spans="1:104" x14ac:dyDescent="0.2">
      <c r="A19" s="32">
        <v>0.03</v>
      </c>
      <c r="B19" s="19" t="s">
        <v>33</v>
      </c>
      <c r="C19" t="s">
        <v>34</v>
      </c>
      <c r="D19" s="50">
        <f>D16*$A$19</f>
        <v>1162.4991</v>
      </c>
      <c r="E19" s="50">
        <f t="shared" ref="E19" si="16">E16*$A$19</f>
        <v>1067.4303</v>
      </c>
      <c r="F19" s="50">
        <f>F16*$A$19</f>
        <v>987.13799999999992</v>
      </c>
      <c r="G19" s="50">
        <f t="shared" ref="G19:O19" si="17">G16*$A$19</f>
        <v>604.33439999999996</v>
      </c>
      <c r="H19" s="50">
        <f t="shared" si="17"/>
        <v>416.41919999999999</v>
      </c>
      <c r="I19" s="50">
        <f t="shared" si="17"/>
        <v>431.84399999999994</v>
      </c>
      <c r="J19" s="50">
        <f t="shared" si="17"/>
        <v>430.57620000000003</v>
      </c>
      <c r="K19" s="50">
        <f t="shared" si="17"/>
        <v>0</v>
      </c>
      <c r="L19" s="50">
        <f t="shared" si="17"/>
        <v>0</v>
      </c>
      <c r="M19" s="50">
        <f t="shared" si="17"/>
        <v>0</v>
      </c>
      <c r="N19" s="50">
        <f t="shared" si="17"/>
        <v>0</v>
      </c>
      <c r="O19" s="50">
        <f t="shared" si="17"/>
        <v>0</v>
      </c>
      <c r="CZ19" s="15"/>
    </row>
    <row r="20" spans="1:104" x14ac:dyDescent="0.2">
      <c r="A20" s="32">
        <v>0.03</v>
      </c>
      <c r="B20" s="19" t="s">
        <v>33</v>
      </c>
      <c r="C20" t="s">
        <v>35</v>
      </c>
      <c r="D20" s="50">
        <f>D16*$A$20</f>
        <v>1162.4991</v>
      </c>
      <c r="E20" s="50">
        <f t="shared" ref="E20" si="18">E16*$A$20</f>
        <v>1067.4303</v>
      </c>
      <c r="F20" s="50">
        <f>F16*$A$20</f>
        <v>987.13799999999992</v>
      </c>
      <c r="G20" s="50">
        <f t="shared" ref="G20:O20" si="19">G16*$A$20</f>
        <v>604.33439999999996</v>
      </c>
      <c r="H20" s="50">
        <f t="shared" si="19"/>
        <v>416.41919999999999</v>
      </c>
      <c r="I20" s="50">
        <f t="shared" si="19"/>
        <v>431.84399999999994</v>
      </c>
      <c r="J20" s="50">
        <f t="shared" si="19"/>
        <v>430.57620000000003</v>
      </c>
      <c r="K20" s="50">
        <f t="shared" si="19"/>
        <v>0</v>
      </c>
      <c r="L20" s="50">
        <f t="shared" si="19"/>
        <v>0</v>
      </c>
      <c r="M20" s="50">
        <f t="shared" si="19"/>
        <v>0</v>
      </c>
      <c r="N20" s="50">
        <f t="shared" si="19"/>
        <v>0</v>
      </c>
      <c r="O20" s="50">
        <f t="shared" si="19"/>
        <v>0</v>
      </c>
      <c r="CZ20" s="15"/>
    </row>
    <row r="21" spans="1:104" x14ac:dyDescent="0.2">
      <c r="A21" s="32">
        <v>0.3</v>
      </c>
      <c r="B21" s="19" t="s">
        <v>36</v>
      </c>
      <c r="C21" t="s">
        <v>65</v>
      </c>
      <c r="D21" s="50">
        <f>D16*$A$21</f>
        <v>11624.991</v>
      </c>
      <c r="E21" s="50">
        <f t="shared" ref="E21" si="20">E16*$A$21</f>
        <v>10674.303</v>
      </c>
      <c r="F21" s="50">
        <f>F16*$A$21</f>
        <v>9871.3799999999992</v>
      </c>
      <c r="G21" s="50">
        <f t="shared" ref="G21:O21" si="21">G16*$A$21</f>
        <v>6043.3440000000001</v>
      </c>
      <c r="H21" s="50">
        <f t="shared" si="21"/>
        <v>4164.192</v>
      </c>
      <c r="I21" s="50">
        <f t="shared" si="21"/>
        <v>4318.4399999999996</v>
      </c>
      <c r="J21" s="50">
        <f t="shared" si="21"/>
        <v>4305.7619999999997</v>
      </c>
      <c r="K21" s="50">
        <f t="shared" si="21"/>
        <v>0</v>
      </c>
      <c r="L21" s="50">
        <f t="shared" si="21"/>
        <v>0</v>
      </c>
      <c r="M21" s="50">
        <f t="shared" si="21"/>
        <v>0</v>
      </c>
      <c r="N21" s="50">
        <f t="shared" si="21"/>
        <v>0</v>
      </c>
      <c r="O21" s="50">
        <f t="shared" si="21"/>
        <v>0</v>
      </c>
      <c r="CZ21" s="15"/>
    </row>
    <row r="22" spans="1:104" x14ac:dyDescent="0.2">
      <c r="A22" s="32">
        <v>0.25</v>
      </c>
      <c r="B22" s="19" t="s">
        <v>37</v>
      </c>
      <c r="C22" t="s">
        <v>38</v>
      </c>
      <c r="D22" s="50">
        <f t="shared" ref="D22:O22" si="22">D16*$A$22</f>
        <v>9687.4925000000003</v>
      </c>
      <c r="E22" s="50">
        <f t="shared" si="22"/>
        <v>8895.2525000000005</v>
      </c>
      <c r="F22" s="50">
        <f t="shared" si="22"/>
        <v>8226.15</v>
      </c>
      <c r="G22" s="50">
        <f t="shared" si="22"/>
        <v>5036.12</v>
      </c>
      <c r="H22" s="50">
        <f t="shared" si="22"/>
        <v>3470.16</v>
      </c>
      <c r="I22" s="50">
        <f t="shared" si="22"/>
        <v>3598.7</v>
      </c>
      <c r="J22" s="50">
        <f t="shared" si="22"/>
        <v>3588.1350000000002</v>
      </c>
      <c r="K22" s="50">
        <f t="shared" si="22"/>
        <v>0</v>
      </c>
      <c r="L22" s="50">
        <f t="shared" si="22"/>
        <v>0</v>
      </c>
      <c r="M22" s="50">
        <f t="shared" si="22"/>
        <v>0</v>
      </c>
      <c r="N22" s="50">
        <f t="shared" si="22"/>
        <v>0</v>
      </c>
      <c r="O22" s="50">
        <f t="shared" si="22"/>
        <v>0</v>
      </c>
      <c r="CZ22" s="15"/>
    </row>
    <row r="23" spans="1:104" x14ac:dyDescent="0.2">
      <c r="A23" s="45">
        <v>4.4999999999999998E-2</v>
      </c>
      <c r="B23" s="19" t="s">
        <v>14</v>
      </c>
      <c r="C23" t="s">
        <v>46</v>
      </c>
      <c r="D23" s="50">
        <f t="shared" ref="D23:O23" si="23">D16*$A$23</f>
        <v>1743.74865</v>
      </c>
      <c r="E23" s="50">
        <f t="shared" si="23"/>
        <v>1601.14545</v>
      </c>
      <c r="F23" s="50">
        <f t="shared" si="23"/>
        <v>1480.7069999999999</v>
      </c>
      <c r="G23" s="50">
        <f t="shared" si="23"/>
        <v>906.50159999999994</v>
      </c>
      <c r="H23" s="50">
        <f t="shared" si="23"/>
        <v>624.62879999999996</v>
      </c>
      <c r="I23" s="50">
        <f t="shared" si="23"/>
        <v>647.76599999999996</v>
      </c>
      <c r="J23" s="50">
        <f t="shared" si="23"/>
        <v>645.86430000000007</v>
      </c>
      <c r="K23" s="50">
        <f t="shared" si="23"/>
        <v>0</v>
      </c>
      <c r="L23" s="50">
        <f t="shared" si="23"/>
        <v>0</v>
      </c>
      <c r="M23" s="50">
        <f t="shared" si="23"/>
        <v>0</v>
      </c>
      <c r="N23" s="50">
        <f t="shared" si="23"/>
        <v>0</v>
      </c>
      <c r="O23" s="50">
        <f t="shared" si="23"/>
        <v>0</v>
      </c>
      <c r="CZ23" s="15"/>
    </row>
    <row r="24" spans="1:104" x14ac:dyDescent="0.2">
      <c r="A24" s="45">
        <v>4.4999999999999998E-2</v>
      </c>
      <c r="B24" s="19" t="s">
        <v>14</v>
      </c>
      <c r="C24" t="s">
        <v>47</v>
      </c>
      <c r="D24" s="50">
        <f t="shared" ref="D24:O24" si="24">D16*$A$24</f>
        <v>1743.74865</v>
      </c>
      <c r="E24" s="50">
        <f t="shared" si="24"/>
        <v>1601.14545</v>
      </c>
      <c r="F24" s="50">
        <f t="shared" si="24"/>
        <v>1480.7069999999999</v>
      </c>
      <c r="G24" s="50">
        <f t="shared" si="24"/>
        <v>906.50159999999994</v>
      </c>
      <c r="H24" s="50">
        <f t="shared" si="24"/>
        <v>624.62879999999996</v>
      </c>
      <c r="I24" s="50">
        <f t="shared" si="24"/>
        <v>647.76599999999996</v>
      </c>
      <c r="J24" s="50">
        <f t="shared" si="24"/>
        <v>645.86430000000007</v>
      </c>
      <c r="K24" s="50">
        <f t="shared" si="24"/>
        <v>0</v>
      </c>
      <c r="L24" s="50">
        <f t="shared" si="24"/>
        <v>0</v>
      </c>
      <c r="M24" s="50">
        <f t="shared" si="24"/>
        <v>0</v>
      </c>
      <c r="N24" s="50">
        <f t="shared" si="24"/>
        <v>0</v>
      </c>
      <c r="O24" s="50">
        <f t="shared" si="24"/>
        <v>0</v>
      </c>
      <c r="CZ24" s="15"/>
    </row>
    <row r="25" spans="1:104" s="37" customFormat="1" ht="15.75" x14ac:dyDescent="0.2">
      <c r="A25" s="33"/>
      <c r="B25" s="34"/>
      <c r="C25" s="38" t="s">
        <v>40</v>
      </c>
      <c r="D25" s="35">
        <f t="shared" ref="D25:O25" si="25">SUM(D17:D24)</f>
        <v>38749.97</v>
      </c>
      <c r="E25" s="35">
        <f t="shared" si="25"/>
        <v>35581.009999999995</v>
      </c>
      <c r="F25" s="35">
        <f t="shared" si="25"/>
        <v>32904.6</v>
      </c>
      <c r="G25" s="35">
        <f t="shared" si="25"/>
        <v>20144.48</v>
      </c>
      <c r="H25" s="35">
        <f t="shared" si="25"/>
        <v>13880.640000000001</v>
      </c>
      <c r="I25" s="35">
        <f t="shared" si="25"/>
        <v>14394.8</v>
      </c>
      <c r="J25" s="35">
        <f t="shared" si="25"/>
        <v>14352.539999999999</v>
      </c>
      <c r="K25" s="35">
        <f t="shared" si="25"/>
        <v>0</v>
      </c>
      <c r="L25" s="35">
        <f t="shared" si="25"/>
        <v>0</v>
      </c>
      <c r="M25" s="35">
        <f t="shared" si="25"/>
        <v>0</v>
      </c>
      <c r="N25" s="35">
        <f t="shared" si="25"/>
        <v>0</v>
      </c>
      <c r="O25" s="35">
        <f t="shared" si="25"/>
        <v>0</v>
      </c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</row>
    <row r="26" spans="1:104" ht="16.5" thickBot="1" x14ac:dyDescent="0.25">
      <c r="A26" s="4"/>
      <c r="B26" s="16"/>
      <c r="C26" s="15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CZ26" s="15"/>
    </row>
    <row r="27" spans="1:104" ht="16.5" thickTop="1" x14ac:dyDescent="0.2">
      <c r="A27" s="7"/>
      <c r="B27" s="28"/>
      <c r="C27" s="30" t="s">
        <v>39</v>
      </c>
      <c r="D27" s="29">
        <f t="shared" ref="D27:O27" si="26">D16+D5+D10</f>
        <v>44025.26</v>
      </c>
      <c r="E27" s="29">
        <f t="shared" si="26"/>
        <v>40732.559999999998</v>
      </c>
      <c r="F27" s="29">
        <f t="shared" si="26"/>
        <v>37199.040000000001</v>
      </c>
      <c r="G27" s="29">
        <f t="shared" si="26"/>
        <v>24071.68</v>
      </c>
      <c r="H27" s="29">
        <f t="shared" si="26"/>
        <v>18150.080000000002</v>
      </c>
      <c r="I27" s="29">
        <f t="shared" si="26"/>
        <v>18920.949999999997</v>
      </c>
      <c r="J27" s="29">
        <f t="shared" si="26"/>
        <v>19683.07</v>
      </c>
      <c r="K27" s="29">
        <f t="shared" si="26"/>
        <v>0</v>
      </c>
      <c r="L27" s="29">
        <f t="shared" si="26"/>
        <v>0</v>
      </c>
      <c r="M27" s="29">
        <f t="shared" si="26"/>
        <v>0</v>
      </c>
      <c r="N27" s="29">
        <f t="shared" si="26"/>
        <v>0</v>
      </c>
      <c r="O27" s="29">
        <f t="shared" si="26"/>
        <v>0</v>
      </c>
      <c r="CZ27" s="15"/>
    </row>
    <row r="28" spans="1:104" x14ac:dyDescent="0.2">
      <c r="CZ28" s="15"/>
    </row>
    <row r="29" spans="1:104" ht="15.75" x14ac:dyDescent="0.2">
      <c r="C29" s="5"/>
      <c r="CZ29" s="15"/>
    </row>
    <row r="30" spans="1:104" ht="15.75" x14ac:dyDescent="0.2">
      <c r="A30" s="19"/>
      <c r="B30" s="39" t="s">
        <v>41</v>
      </c>
      <c r="C30" s="14"/>
      <c r="CZ30" s="15"/>
    </row>
    <row r="31" spans="1:104" ht="15.75" x14ac:dyDescent="0.2">
      <c r="A31" s="4"/>
      <c r="B31" s="19" t="s">
        <v>15</v>
      </c>
      <c r="C31" s="14" t="s">
        <v>53</v>
      </c>
      <c r="D31" s="26">
        <f t="shared" ref="D31:O31" si="27">D17+D7+D12</f>
        <v>6867.5535</v>
      </c>
      <c r="E31" s="26">
        <f t="shared" si="27"/>
        <v>6367.4615000000003</v>
      </c>
      <c r="F31" s="26">
        <f t="shared" si="27"/>
        <v>5794.5779999999995</v>
      </c>
      <c r="G31" s="26">
        <f t="shared" si="27"/>
        <v>3807.1120000000001</v>
      </c>
      <c r="H31" s="26">
        <f t="shared" si="27"/>
        <v>2935.9840000000004</v>
      </c>
      <c r="I31" s="26">
        <f t="shared" si="27"/>
        <v>3064.45</v>
      </c>
      <c r="J31" s="26">
        <f t="shared" si="27"/>
        <v>3218.9870000000001</v>
      </c>
      <c r="K31" s="26">
        <f t="shared" si="27"/>
        <v>0</v>
      </c>
      <c r="L31" s="26">
        <f t="shared" si="27"/>
        <v>0</v>
      </c>
      <c r="M31" s="26">
        <f t="shared" si="27"/>
        <v>0</v>
      </c>
      <c r="N31" s="26">
        <f t="shared" si="27"/>
        <v>0</v>
      </c>
      <c r="O31" s="26">
        <f t="shared" si="27"/>
        <v>0</v>
      </c>
      <c r="CZ31" s="15"/>
    </row>
    <row r="32" spans="1:104" ht="15.75" x14ac:dyDescent="0.2">
      <c r="A32" s="4"/>
      <c r="B32" s="19" t="s">
        <v>17</v>
      </c>
      <c r="C32" s="14" t="s">
        <v>54</v>
      </c>
      <c r="D32" s="26">
        <f t="shared" ref="D32:O32" si="28">D18+D8+D13</f>
        <v>6867.5535</v>
      </c>
      <c r="E32" s="26">
        <f t="shared" si="28"/>
        <v>6367.4615000000003</v>
      </c>
      <c r="F32" s="26">
        <f t="shared" si="28"/>
        <v>5794.5779999999995</v>
      </c>
      <c r="G32" s="26">
        <f t="shared" si="28"/>
        <v>3807.1120000000001</v>
      </c>
      <c r="H32" s="26">
        <f t="shared" si="28"/>
        <v>2935.9840000000004</v>
      </c>
      <c r="I32" s="26">
        <f t="shared" si="28"/>
        <v>3064.45</v>
      </c>
      <c r="J32" s="26">
        <f t="shared" si="28"/>
        <v>3218.9870000000001</v>
      </c>
      <c r="K32" s="26">
        <f t="shared" si="28"/>
        <v>0</v>
      </c>
      <c r="L32" s="26">
        <f t="shared" si="28"/>
        <v>0</v>
      </c>
      <c r="M32" s="26">
        <f t="shared" si="28"/>
        <v>0</v>
      </c>
      <c r="N32" s="26">
        <f t="shared" si="28"/>
        <v>0</v>
      </c>
      <c r="O32" s="26">
        <f t="shared" si="28"/>
        <v>0</v>
      </c>
      <c r="CZ32" s="15"/>
    </row>
    <row r="33" spans="1:106" x14ac:dyDescent="0.2">
      <c r="A33" s="17"/>
      <c r="B33" s="19" t="s">
        <v>19</v>
      </c>
      <c r="C33" s="14" t="s">
        <v>55</v>
      </c>
      <c r="D33" s="26">
        <f t="shared" ref="D33:O33" si="29">D19</f>
        <v>1162.4991</v>
      </c>
      <c r="E33" s="26">
        <f t="shared" si="29"/>
        <v>1067.4303</v>
      </c>
      <c r="F33" s="26">
        <f t="shared" si="29"/>
        <v>987.13799999999992</v>
      </c>
      <c r="G33" s="26">
        <f t="shared" si="29"/>
        <v>604.33439999999996</v>
      </c>
      <c r="H33" s="26">
        <f t="shared" si="29"/>
        <v>416.41919999999999</v>
      </c>
      <c r="I33" s="26">
        <f t="shared" si="29"/>
        <v>431.84399999999994</v>
      </c>
      <c r="J33" s="26">
        <f t="shared" si="29"/>
        <v>430.57620000000003</v>
      </c>
      <c r="K33" s="26">
        <f t="shared" si="29"/>
        <v>0</v>
      </c>
      <c r="L33" s="26">
        <f t="shared" si="29"/>
        <v>0</v>
      </c>
      <c r="M33" s="26">
        <f t="shared" si="29"/>
        <v>0</v>
      </c>
      <c r="N33" s="26">
        <f t="shared" si="29"/>
        <v>0</v>
      </c>
      <c r="O33" s="26">
        <f t="shared" si="29"/>
        <v>0</v>
      </c>
      <c r="CZ33" s="15"/>
    </row>
    <row r="34" spans="1:106" x14ac:dyDescent="0.2">
      <c r="B34" s="19" t="s">
        <v>20</v>
      </c>
      <c r="C34" s="14" t="s">
        <v>56</v>
      </c>
      <c r="D34" s="26">
        <f t="shared" ref="D34:O34" si="30">D20</f>
        <v>1162.4991</v>
      </c>
      <c r="E34" s="26">
        <f t="shared" si="30"/>
        <v>1067.4303</v>
      </c>
      <c r="F34" s="26">
        <f t="shared" si="30"/>
        <v>987.13799999999992</v>
      </c>
      <c r="G34" s="26">
        <f t="shared" si="30"/>
        <v>604.33439999999996</v>
      </c>
      <c r="H34" s="26">
        <f t="shared" si="30"/>
        <v>416.41919999999999</v>
      </c>
      <c r="I34" s="26">
        <f t="shared" si="30"/>
        <v>431.84399999999994</v>
      </c>
      <c r="J34" s="26">
        <f t="shared" si="30"/>
        <v>430.57620000000003</v>
      </c>
      <c r="K34" s="26">
        <f t="shared" si="30"/>
        <v>0</v>
      </c>
      <c r="L34" s="26">
        <f t="shared" si="30"/>
        <v>0</v>
      </c>
      <c r="M34" s="26">
        <f t="shared" si="30"/>
        <v>0</v>
      </c>
      <c r="N34" s="26">
        <f t="shared" si="30"/>
        <v>0</v>
      </c>
      <c r="O34" s="26">
        <f t="shared" si="30"/>
        <v>0</v>
      </c>
      <c r="CZ34" s="15"/>
    </row>
    <row r="35" spans="1:106" x14ac:dyDescent="0.2">
      <c r="B35" s="13" t="s">
        <v>21</v>
      </c>
      <c r="C35" s="14" t="s">
        <v>57</v>
      </c>
      <c r="D35" s="26">
        <f t="shared" ref="D35:J36" si="31">D21</f>
        <v>11624.991</v>
      </c>
      <c r="E35" s="26">
        <f t="shared" si="31"/>
        <v>10674.303</v>
      </c>
      <c r="F35" s="26">
        <f t="shared" si="31"/>
        <v>9871.3799999999992</v>
      </c>
      <c r="G35" s="26">
        <f t="shared" si="31"/>
        <v>6043.3440000000001</v>
      </c>
      <c r="H35" s="26">
        <f t="shared" si="31"/>
        <v>4164.192</v>
      </c>
      <c r="I35" s="26">
        <f t="shared" si="31"/>
        <v>4318.4399999999996</v>
      </c>
      <c r="J35" s="26">
        <f t="shared" si="31"/>
        <v>4305.7619999999997</v>
      </c>
      <c r="K35" s="26">
        <f t="shared" ref="K35:O35" si="32">K21</f>
        <v>0</v>
      </c>
      <c r="L35" s="26">
        <f t="shared" si="32"/>
        <v>0</v>
      </c>
      <c r="M35" s="26">
        <f t="shared" si="32"/>
        <v>0</v>
      </c>
      <c r="N35" s="26">
        <f t="shared" si="32"/>
        <v>0</v>
      </c>
      <c r="O35" s="26">
        <f t="shared" si="32"/>
        <v>0</v>
      </c>
      <c r="CZ35" s="15"/>
    </row>
    <row r="36" spans="1:106" ht="15.75" x14ac:dyDescent="0.2">
      <c r="A36" s="4"/>
      <c r="B36" s="19" t="s">
        <v>22</v>
      </c>
      <c r="C36" s="14" t="s">
        <v>60</v>
      </c>
      <c r="D36" s="26">
        <f t="shared" si="31"/>
        <v>9687.4925000000003</v>
      </c>
      <c r="E36" s="26">
        <f t="shared" si="31"/>
        <v>8895.2525000000005</v>
      </c>
      <c r="F36" s="26">
        <f t="shared" si="31"/>
        <v>8226.15</v>
      </c>
      <c r="G36" s="26">
        <f t="shared" si="31"/>
        <v>5036.12</v>
      </c>
      <c r="H36" s="26">
        <f t="shared" si="31"/>
        <v>3470.16</v>
      </c>
      <c r="I36" s="26">
        <f t="shared" si="31"/>
        <v>3598.7</v>
      </c>
      <c r="J36" s="26">
        <f t="shared" si="31"/>
        <v>3588.1350000000002</v>
      </c>
      <c r="K36" s="26">
        <f>K22</f>
        <v>0</v>
      </c>
      <c r="L36" s="26">
        <f>L22</f>
        <v>0</v>
      </c>
      <c r="M36" s="26">
        <f>M22</f>
        <v>0</v>
      </c>
      <c r="N36" s="26">
        <f>N22</f>
        <v>0</v>
      </c>
      <c r="O36" s="26">
        <f>O22</f>
        <v>0</v>
      </c>
      <c r="CZ36" s="15"/>
    </row>
    <row r="37" spans="1:106" x14ac:dyDescent="0.2">
      <c r="A37" s="17"/>
      <c r="B37" s="19" t="s">
        <v>12</v>
      </c>
      <c r="C37" s="14" t="s">
        <v>59</v>
      </c>
      <c r="D37" s="26">
        <f t="shared" ref="D37:O37" si="33">D6+D11</f>
        <v>3165.174</v>
      </c>
      <c r="E37" s="26">
        <f t="shared" si="33"/>
        <v>3090.9300000000003</v>
      </c>
      <c r="F37" s="26">
        <f t="shared" si="33"/>
        <v>2576.6639999999998</v>
      </c>
      <c r="G37" s="26">
        <f t="shared" si="33"/>
        <v>2356.3200000000002</v>
      </c>
      <c r="H37" s="26">
        <f t="shared" si="33"/>
        <v>2561.6639999999998</v>
      </c>
      <c r="I37" s="26">
        <f t="shared" si="33"/>
        <v>2715.69</v>
      </c>
      <c r="J37" s="26">
        <f t="shared" si="33"/>
        <v>3198.3179999999998</v>
      </c>
      <c r="K37" s="26">
        <f t="shared" si="33"/>
        <v>0</v>
      </c>
      <c r="L37" s="26">
        <f t="shared" si="33"/>
        <v>0</v>
      </c>
      <c r="M37" s="26">
        <f t="shared" si="33"/>
        <v>0</v>
      </c>
      <c r="N37" s="26">
        <f t="shared" si="33"/>
        <v>0</v>
      </c>
      <c r="O37" s="26">
        <f t="shared" si="33"/>
        <v>0</v>
      </c>
    </row>
    <row r="38" spans="1:106" x14ac:dyDescent="0.2">
      <c r="B38" s="14" t="s">
        <v>14</v>
      </c>
      <c r="C38" t="s">
        <v>9</v>
      </c>
      <c r="D38" s="46">
        <f t="shared" ref="D38:O38" si="34">D23</f>
        <v>1743.74865</v>
      </c>
      <c r="E38" s="46">
        <f t="shared" si="34"/>
        <v>1601.14545</v>
      </c>
      <c r="F38" s="46">
        <f t="shared" si="34"/>
        <v>1480.7069999999999</v>
      </c>
      <c r="G38" s="46">
        <f t="shared" si="34"/>
        <v>906.50159999999994</v>
      </c>
      <c r="H38" s="46">
        <f t="shared" si="34"/>
        <v>624.62879999999996</v>
      </c>
      <c r="I38" s="46">
        <f t="shared" si="34"/>
        <v>647.76599999999996</v>
      </c>
      <c r="J38" s="46">
        <f t="shared" si="34"/>
        <v>645.86430000000007</v>
      </c>
      <c r="K38" s="46">
        <f t="shared" si="34"/>
        <v>0</v>
      </c>
      <c r="L38" s="46">
        <f t="shared" si="34"/>
        <v>0</v>
      </c>
      <c r="M38" s="46">
        <f t="shared" si="34"/>
        <v>0</v>
      </c>
      <c r="N38" s="46">
        <f t="shared" si="34"/>
        <v>0</v>
      </c>
      <c r="O38" s="46">
        <f t="shared" si="34"/>
        <v>0</v>
      </c>
    </row>
    <row r="39" spans="1:106" ht="15.75" thickBot="1" x14ac:dyDescent="0.25">
      <c r="B39" s="19" t="s">
        <v>14</v>
      </c>
      <c r="C39" t="s">
        <v>61</v>
      </c>
      <c r="D39" s="27">
        <f t="shared" ref="D39:O39" si="35">D24</f>
        <v>1743.74865</v>
      </c>
      <c r="E39" s="27">
        <f t="shared" si="35"/>
        <v>1601.14545</v>
      </c>
      <c r="F39" s="27">
        <f t="shared" si="35"/>
        <v>1480.7069999999999</v>
      </c>
      <c r="G39" s="27">
        <f t="shared" si="35"/>
        <v>906.50159999999994</v>
      </c>
      <c r="H39" s="27">
        <f t="shared" si="35"/>
        <v>624.62879999999996</v>
      </c>
      <c r="I39" s="27">
        <f t="shared" si="35"/>
        <v>647.76599999999996</v>
      </c>
      <c r="J39" s="27">
        <f t="shared" si="35"/>
        <v>645.86430000000007</v>
      </c>
      <c r="K39" s="27">
        <f t="shared" si="35"/>
        <v>0</v>
      </c>
      <c r="L39" s="27">
        <f t="shared" si="35"/>
        <v>0</v>
      </c>
      <c r="M39" s="27">
        <f t="shared" si="35"/>
        <v>0</v>
      </c>
      <c r="N39" s="27">
        <f t="shared" si="35"/>
        <v>0</v>
      </c>
      <c r="O39" s="27">
        <f t="shared" si="35"/>
        <v>0</v>
      </c>
    </row>
    <row r="40" spans="1:106" s="40" customFormat="1" ht="16.5" thickTop="1" x14ac:dyDescent="0.2">
      <c r="A40" s="8"/>
      <c r="C40" s="41" t="s">
        <v>73</v>
      </c>
      <c r="D40" s="29">
        <f>SUM(D31:D39)</f>
        <v>44025.26</v>
      </c>
      <c r="E40" s="29">
        <f>SUM(E31:E39)</f>
        <v>40732.559999999998</v>
      </c>
      <c r="F40" s="29">
        <f>SUM(F31:F39)</f>
        <v>37199.040000000001</v>
      </c>
      <c r="G40" s="29">
        <f>SUM(G31:G39)</f>
        <v>24071.679999999997</v>
      </c>
      <c r="H40" s="29">
        <f>SUM(H31:H39)</f>
        <v>18150.079999999998</v>
      </c>
      <c r="I40" s="29">
        <f t="shared" ref="I40:O40" si="36">SUM(I31:I39)</f>
        <v>18920.949999999997</v>
      </c>
      <c r="J40" s="29">
        <f t="shared" si="36"/>
        <v>19683.070000000003</v>
      </c>
      <c r="K40" s="29">
        <f t="shared" si="36"/>
        <v>0</v>
      </c>
      <c r="L40" s="29">
        <f t="shared" si="36"/>
        <v>0</v>
      </c>
      <c r="M40" s="29">
        <f t="shared" si="36"/>
        <v>0</v>
      </c>
      <c r="N40" s="29">
        <f t="shared" si="36"/>
        <v>0</v>
      </c>
      <c r="O40" s="29">
        <f t="shared" si="36"/>
        <v>0</v>
      </c>
      <c r="DA40" s="42"/>
      <c r="DB40" s="42"/>
    </row>
    <row r="41" spans="1:106" s="14" customFormat="1" x14ac:dyDescent="0.2">
      <c r="A41" s="19"/>
      <c r="B41" s="16"/>
      <c r="F41" s="26"/>
      <c r="G41" s="26"/>
      <c r="H41" s="26"/>
      <c r="I41" s="26"/>
      <c r="J41" s="26"/>
      <c r="K41" s="26"/>
      <c r="L41" s="26"/>
      <c r="M41" s="26"/>
      <c r="N41" s="26"/>
      <c r="O41" s="26"/>
      <c r="DA41" s="15"/>
      <c r="DB41" s="15"/>
    </row>
    <row r="42" spans="1:106" s="14" customFormat="1" ht="15.75" x14ac:dyDescent="0.2">
      <c r="A42" s="4"/>
      <c r="B42" s="16"/>
      <c r="C42" s="6"/>
      <c r="DA42" s="15"/>
      <c r="DB42" s="15"/>
    </row>
    <row r="43" spans="1:106" s="14" customFormat="1" x14ac:dyDescent="0.2">
      <c r="A43" s="17"/>
      <c r="B43" s="20"/>
      <c r="C43" s="18"/>
      <c r="DA43" s="15"/>
      <c r="DB43" s="15"/>
    </row>
    <row r="44" spans="1:106" s="14" customFormat="1" x14ac:dyDescent="0.2">
      <c r="A44" s="13"/>
      <c r="B44" s="20"/>
      <c r="C44" s="18"/>
      <c r="DA44" s="15"/>
      <c r="DB44" s="15"/>
    </row>
    <row r="46" spans="1:106" s="14" customFormat="1" ht="15.75" x14ac:dyDescent="0.2">
      <c r="A46" s="13"/>
      <c r="C46" s="5"/>
      <c r="DA46" s="15"/>
      <c r="DB46" s="15"/>
    </row>
    <row r="47" spans="1:106" s="14" customFormat="1" x14ac:dyDescent="0.2">
      <c r="A47" s="19"/>
      <c r="B47" s="16"/>
      <c r="DA47" s="15"/>
      <c r="DB47" s="15"/>
    </row>
    <row r="48" spans="1:106" s="14" customFormat="1" ht="15.75" x14ac:dyDescent="0.2">
      <c r="A48" s="4"/>
      <c r="B48" s="16"/>
      <c r="DA48" s="15"/>
      <c r="DB48" s="15"/>
    </row>
    <row r="49" spans="1:106" s="14" customFormat="1" x14ac:dyDescent="0.2">
      <c r="A49" s="17"/>
      <c r="B49" s="20"/>
      <c r="C49" s="18"/>
      <c r="DA49" s="15"/>
      <c r="DB49" s="15"/>
    </row>
    <row r="40794" spans="1:106" s="14" customFormat="1" x14ac:dyDescent="0.2">
      <c r="A40794" s="13">
        <f>SUM(A1:A40793)</f>
        <v>2.9999999999999991</v>
      </c>
      <c r="C40794" s="18"/>
      <c r="DA40794" s="15"/>
      <c r="DB40794" s="15"/>
    </row>
  </sheetData>
  <mergeCells count="1">
    <mergeCell ref="A1:B1"/>
  </mergeCells>
  <pageMargins left="0.7" right="0.7" top="0.75" bottom="0.75" header="0.3" footer="0.3"/>
  <pageSetup firstPageNumber="6" fitToWidth="0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QD2UCF5UJE4V-758972649-12</_dlc_DocId>
    <_dlc_DocIdUrl xmlns="7184055b-e5ea-4162-8b19-ace5c644b73a">
      <Url>http://intranet2/_layouts/15/DocIdRedir.aspx?ID=QD2UCF5UJE4V-758972649-12</Url>
      <Description>QD2UCF5UJE4V-758972649-12</Description>
    </_dlc_DocIdUrl>
    <SharedWithUsers xmlns="7184055b-e5ea-4162-8b19-ace5c644b73a">
      <UserInfo>
        <DisplayName>Blanca Perry</DisplayName>
        <AccountId>322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25658FF-9292-4CEB-B452-36AA228D1AC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F85189-A81D-42C7-B5A6-9BF7A72787F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46CE1B5-EDE1-4616-BB87-A8653EF3B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C88266C-B24D-40BC-9D2C-F1B7B88EF0AC}">
  <ds:schemaRefs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City Hall FY23-24</vt:lpstr>
      <vt:lpstr>City Hall FY24-25</vt:lpstr>
      <vt:lpstr>'City Hall FY23-24'!Print_Area</vt:lpstr>
      <vt:lpstr>'City Hall FY24-25'!Print_Area</vt:lpstr>
      <vt:lpstr>'City Hall FY23-24'!Print_Titles</vt:lpstr>
      <vt:lpstr>'City Hall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Blanca Perry</cp:lastModifiedBy>
  <dcterms:created xsi:type="dcterms:W3CDTF">2023-10-20T02:44:20Z</dcterms:created>
  <dcterms:modified xsi:type="dcterms:W3CDTF">2025-02-10T15:22:30Z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dfa10702-4763-45ff-a8e2-dfd61c86d490</vt:lpwstr>
  </property>
</Properties>
</file>